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J:\CSRDE\CSRDE 2022-23\"/>
    </mc:Choice>
  </mc:AlternateContent>
  <xr:revisionPtr revIDLastSave="0" documentId="13_ncr:1_{FF57631E-C543-4D9C-9004-13F7D2F9F2D2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MASTER " sheetId="1" r:id="rId1"/>
  </sheets>
  <definedNames>
    <definedName name="HTML_CodePage" hidden="1">1252</definedName>
    <definedName name="HTML_Control" localSheetId="0" hidden="1">{"'SUPPLEMENT'!$A$1:$K$22"}</definedName>
    <definedName name="HTML_Control" hidden="1">{"'SUPPLEMENT'!$A$1:$K$22"}</definedName>
    <definedName name="HTML_Description" hidden="1">""</definedName>
    <definedName name="HTML_Email" hidden="1">""</definedName>
    <definedName name="HTML_Header" hidden="1">"1997-98 CSRDE Retention Survey Supplement"</definedName>
    <definedName name="HTML_LastUpdate" hidden="1">"5/1/98"</definedName>
    <definedName name="HTML_LineAfter" hidden="1">FALSE</definedName>
    <definedName name="HTML_LineBefore" hidden="1">FALSE</definedName>
    <definedName name="HTML_Name" hidden="1">"Cathy Bowles"</definedName>
    <definedName name="HTML_OBDlg2" hidden="1">TRUE</definedName>
    <definedName name="HTML_OBDlg4" hidden="1">TRUE</definedName>
    <definedName name="HTML_OS" hidden="1">0</definedName>
    <definedName name="HTML_PathFile" hidden="1">"C:\WEBSHARE\WWWROOT\ir\tables\csrde9.htm"</definedName>
    <definedName name="HTML_Title" hidden="1">"CSRDE"</definedName>
    <definedName name="_xlnm.Print_Area" localSheetId="0">'MASTER '!$A$1:$V$674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393" i="1" l="1"/>
  <c r="U393" i="1"/>
  <c r="T393" i="1"/>
  <c r="S393" i="1"/>
  <c r="R393" i="1"/>
  <c r="Q393" i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C393" i="1"/>
  <c r="B393" i="1"/>
  <c r="V368" i="1"/>
  <c r="U368" i="1"/>
  <c r="T368" i="1"/>
  <c r="S368" i="1"/>
  <c r="R368" i="1"/>
  <c r="Q368" i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C368" i="1"/>
  <c r="B368" i="1"/>
  <c r="V674" i="1"/>
  <c r="U674" i="1"/>
  <c r="T674" i="1"/>
  <c r="S674" i="1"/>
  <c r="R674" i="1"/>
  <c r="Q674" i="1"/>
  <c r="P674" i="1"/>
  <c r="O674" i="1"/>
  <c r="N674" i="1"/>
  <c r="M674" i="1"/>
  <c r="L674" i="1"/>
  <c r="K674" i="1"/>
  <c r="J674" i="1"/>
  <c r="I674" i="1"/>
  <c r="H674" i="1"/>
  <c r="G674" i="1"/>
  <c r="F674" i="1"/>
  <c r="E674" i="1"/>
  <c r="D674" i="1"/>
  <c r="C674" i="1"/>
  <c r="B674" i="1"/>
  <c r="V635" i="1"/>
  <c r="U635" i="1"/>
  <c r="T635" i="1"/>
  <c r="S635" i="1"/>
  <c r="R635" i="1"/>
  <c r="Q635" i="1"/>
  <c r="P635" i="1"/>
  <c r="O635" i="1"/>
  <c r="N635" i="1"/>
  <c r="M635" i="1"/>
  <c r="L635" i="1"/>
  <c r="K635" i="1"/>
  <c r="J635" i="1"/>
  <c r="I635" i="1"/>
  <c r="H635" i="1"/>
  <c r="G635" i="1"/>
  <c r="F635" i="1"/>
  <c r="E635" i="1"/>
  <c r="D635" i="1"/>
  <c r="C635" i="1"/>
  <c r="B635" i="1"/>
  <c r="V596" i="1"/>
  <c r="U596" i="1"/>
  <c r="T596" i="1"/>
  <c r="S596" i="1"/>
  <c r="R596" i="1"/>
  <c r="Q596" i="1"/>
  <c r="P596" i="1"/>
  <c r="O596" i="1"/>
  <c r="N596" i="1"/>
  <c r="M596" i="1"/>
  <c r="L596" i="1"/>
  <c r="K596" i="1"/>
  <c r="J596" i="1"/>
  <c r="I596" i="1"/>
  <c r="H596" i="1"/>
  <c r="G596" i="1"/>
  <c r="F596" i="1"/>
  <c r="E596" i="1"/>
  <c r="D596" i="1"/>
  <c r="C596" i="1"/>
  <c r="B596" i="1"/>
  <c r="V431" i="1"/>
  <c r="U431" i="1"/>
  <c r="T431" i="1"/>
  <c r="S431" i="1"/>
  <c r="R431" i="1"/>
  <c r="Q431" i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C431" i="1"/>
  <c r="B431" i="1"/>
  <c r="V340" i="1"/>
  <c r="U340" i="1"/>
  <c r="T340" i="1"/>
  <c r="S340" i="1"/>
  <c r="R340" i="1"/>
  <c r="Q340" i="1"/>
  <c r="P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C340" i="1"/>
  <c r="B340" i="1"/>
  <c r="V302" i="1"/>
  <c r="U302" i="1"/>
  <c r="T302" i="1"/>
  <c r="S302" i="1"/>
  <c r="R302" i="1"/>
  <c r="Q302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C302" i="1"/>
  <c r="B302" i="1"/>
  <c r="V264" i="1"/>
  <c r="U264" i="1"/>
  <c r="T264" i="1"/>
  <c r="S264" i="1"/>
  <c r="R264" i="1"/>
  <c r="Q264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C264" i="1"/>
  <c r="B264" i="1"/>
  <c r="V226" i="1"/>
  <c r="U226" i="1"/>
  <c r="T226" i="1"/>
  <c r="S226" i="1"/>
  <c r="R226" i="1"/>
  <c r="Q226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C226" i="1"/>
  <c r="B226" i="1"/>
  <c r="V188" i="1"/>
  <c r="U188" i="1"/>
  <c r="T188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B112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L36" i="1"/>
  <c r="V36" i="1"/>
  <c r="U36" i="1"/>
  <c r="T36" i="1"/>
  <c r="S36" i="1"/>
  <c r="R36" i="1"/>
  <c r="Q36" i="1"/>
  <c r="P36" i="1"/>
  <c r="O36" i="1"/>
  <c r="N36" i="1"/>
  <c r="M36" i="1"/>
  <c r="K36" i="1"/>
  <c r="J36" i="1"/>
  <c r="I36" i="1"/>
  <c r="H36" i="1"/>
  <c r="G36" i="1"/>
  <c r="F36" i="1"/>
  <c r="E36" i="1"/>
  <c r="D36" i="1"/>
  <c r="C36" i="1"/>
  <c r="B36" i="1"/>
  <c r="U355" i="1"/>
  <c r="V355" i="1"/>
  <c r="S356" i="1"/>
  <c r="T356" i="1"/>
  <c r="Q357" i="1"/>
  <c r="R357" i="1"/>
  <c r="U380" i="1"/>
  <c r="V380" i="1"/>
  <c r="S381" i="1"/>
  <c r="T381" i="1"/>
  <c r="Q382" i="1"/>
  <c r="R382" i="1"/>
  <c r="U418" i="1"/>
  <c r="V418" i="1"/>
  <c r="S419" i="1"/>
  <c r="T419" i="1"/>
  <c r="Q420" i="1"/>
  <c r="R420" i="1"/>
  <c r="O421" i="1"/>
  <c r="P421" i="1"/>
  <c r="M422" i="1"/>
  <c r="N422" i="1"/>
  <c r="K423" i="1"/>
  <c r="L423" i="1"/>
  <c r="I424" i="1"/>
  <c r="J424" i="1"/>
  <c r="G425" i="1"/>
  <c r="H425" i="1"/>
  <c r="F426" i="1"/>
  <c r="E427" i="1"/>
  <c r="A289" i="1"/>
  <c r="B289" i="1"/>
  <c r="K289" i="1" s="1"/>
  <c r="H289" i="1"/>
  <c r="I289" i="1"/>
  <c r="J289" i="1"/>
  <c r="A290" i="1"/>
  <c r="A291" i="1" s="1"/>
  <c r="A292" i="1" s="1"/>
  <c r="A293" i="1" s="1"/>
  <c r="A294" i="1" s="1"/>
  <c r="A295" i="1" s="1"/>
  <c r="A296" i="1" s="1"/>
  <c r="A297" i="1" s="1"/>
  <c r="A298" i="1" s="1"/>
  <c r="A299" i="1" s="1"/>
  <c r="B290" i="1"/>
  <c r="J290" i="1" s="1"/>
  <c r="G290" i="1"/>
  <c r="H290" i="1"/>
  <c r="I290" i="1"/>
  <c r="K290" i="1"/>
  <c r="B291" i="1"/>
  <c r="I291" i="1" s="1"/>
  <c r="F291" i="1"/>
  <c r="G291" i="1"/>
  <c r="H291" i="1"/>
  <c r="J291" i="1"/>
  <c r="K291" i="1"/>
  <c r="B292" i="1"/>
  <c r="H292" i="1" s="1"/>
  <c r="E292" i="1"/>
  <c r="F292" i="1"/>
  <c r="G292" i="1"/>
  <c r="I292" i="1"/>
  <c r="J292" i="1"/>
  <c r="K292" i="1"/>
  <c r="B293" i="1"/>
  <c r="G293" i="1" s="1"/>
  <c r="E293" i="1"/>
  <c r="B294" i="1"/>
  <c r="F294" i="1" s="1"/>
  <c r="B295" i="1"/>
  <c r="E295" i="1" s="1"/>
  <c r="J295" i="1"/>
  <c r="B296" i="1"/>
  <c r="E296" i="1" s="1"/>
  <c r="B297" i="1"/>
  <c r="E297" i="1"/>
  <c r="F297" i="1"/>
  <c r="B298" i="1"/>
  <c r="E298" i="1" s="1"/>
  <c r="B299" i="1"/>
  <c r="F305" i="1"/>
  <c r="D306" i="1"/>
  <c r="A308" i="1"/>
  <c r="B175" i="1"/>
  <c r="K175" i="1" s="1"/>
  <c r="G175" i="1"/>
  <c r="H175" i="1"/>
  <c r="I175" i="1"/>
  <c r="J175" i="1"/>
  <c r="B176" i="1"/>
  <c r="J176" i="1" s="1"/>
  <c r="F176" i="1"/>
  <c r="G176" i="1"/>
  <c r="H176" i="1"/>
  <c r="I176" i="1"/>
  <c r="K176" i="1"/>
  <c r="B177" i="1"/>
  <c r="I177" i="1" s="1"/>
  <c r="E177" i="1"/>
  <c r="F177" i="1"/>
  <c r="G177" i="1"/>
  <c r="H177" i="1"/>
  <c r="J177" i="1"/>
  <c r="K177" i="1"/>
  <c r="B178" i="1"/>
  <c r="H178" i="1" s="1"/>
  <c r="E178" i="1"/>
  <c r="F178" i="1"/>
  <c r="G178" i="1"/>
  <c r="B179" i="1"/>
  <c r="G179" i="1" s="1"/>
  <c r="F179" i="1"/>
  <c r="B180" i="1"/>
  <c r="F180" i="1" s="1"/>
  <c r="E180" i="1"/>
  <c r="K180" i="1"/>
  <c r="B181" i="1"/>
  <c r="E181" i="1" s="1"/>
  <c r="B182" i="1"/>
  <c r="E182" i="1" s="1"/>
  <c r="B183" i="1"/>
  <c r="E183" i="1" s="1"/>
  <c r="F183" i="1"/>
  <c r="B184" i="1"/>
  <c r="E184" i="1" s="1"/>
  <c r="B185" i="1"/>
  <c r="F191" i="1"/>
  <c r="D192" i="1"/>
  <c r="A194" i="1"/>
  <c r="A99" i="1"/>
  <c r="B99" i="1"/>
  <c r="K99" i="1" s="1"/>
  <c r="E99" i="1"/>
  <c r="F99" i="1"/>
  <c r="G99" i="1"/>
  <c r="H99" i="1"/>
  <c r="I99" i="1"/>
  <c r="L99" i="1"/>
  <c r="M99" i="1"/>
  <c r="N99" i="1"/>
  <c r="O99" i="1"/>
  <c r="P99" i="1"/>
  <c r="Q99" i="1"/>
  <c r="S99" i="1"/>
  <c r="T99" i="1"/>
  <c r="U99" i="1"/>
  <c r="V99" i="1"/>
  <c r="A100" i="1"/>
  <c r="A101" i="1" s="1"/>
  <c r="A102" i="1" s="1"/>
  <c r="A103" i="1" s="1"/>
  <c r="A104" i="1" s="1"/>
  <c r="A105" i="1" s="1"/>
  <c r="A106" i="1" s="1"/>
  <c r="A107" i="1" s="1"/>
  <c r="A108" i="1" s="1"/>
  <c r="A109" i="1" s="1"/>
  <c r="B100" i="1"/>
  <c r="H100" i="1" s="1"/>
  <c r="E100" i="1"/>
  <c r="G100" i="1"/>
  <c r="I100" i="1"/>
  <c r="J100" i="1"/>
  <c r="K100" i="1"/>
  <c r="L100" i="1"/>
  <c r="M100" i="1"/>
  <c r="O100" i="1"/>
  <c r="Q100" i="1"/>
  <c r="R100" i="1"/>
  <c r="S100" i="1"/>
  <c r="T100" i="1"/>
  <c r="B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B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B103" i="1"/>
  <c r="H103" i="1" s="1"/>
  <c r="E103" i="1"/>
  <c r="G103" i="1"/>
  <c r="I103" i="1"/>
  <c r="J103" i="1"/>
  <c r="K103" i="1"/>
  <c r="L103" i="1"/>
  <c r="M103" i="1"/>
  <c r="B104" i="1"/>
  <c r="E104" i="1"/>
  <c r="F104" i="1"/>
  <c r="G104" i="1"/>
  <c r="H104" i="1"/>
  <c r="I104" i="1"/>
  <c r="J104" i="1"/>
  <c r="K104" i="1"/>
  <c r="L104" i="1"/>
  <c r="B105" i="1"/>
  <c r="I105" i="1" s="1"/>
  <c r="E105" i="1"/>
  <c r="B106" i="1"/>
  <c r="F106" i="1" s="1"/>
  <c r="E106" i="1"/>
  <c r="B107" i="1"/>
  <c r="E107" i="1"/>
  <c r="F107" i="1"/>
  <c r="B108" i="1"/>
  <c r="E108" i="1"/>
  <c r="B109" i="1"/>
  <c r="B428" i="1"/>
  <c r="BM661" i="1"/>
  <c r="BN661" i="1"/>
  <c r="BK662" i="1"/>
  <c r="BL662" i="1"/>
  <c r="BI663" i="1"/>
  <c r="BJ663" i="1"/>
  <c r="BG664" i="1"/>
  <c r="BH664" i="1"/>
  <c r="BE665" i="1"/>
  <c r="BF665" i="1"/>
  <c r="BC666" i="1"/>
  <c r="BD666" i="1"/>
  <c r="BA667" i="1"/>
  <c r="BB667" i="1"/>
  <c r="AY668" i="1"/>
  <c r="AZ668" i="1"/>
  <c r="AX669" i="1"/>
  <c r="AW670" i="1"/>
  <c r="AV671" i="1"/>
  <c r="U661" i="1"/>
  <c r="S662" i="1"/>
  <c r="Q663" i="1"/>
  <c r="O664" i="1"/>
  <c r="M665" i="1"/>
  <c r="K666" i="1"/>
  <c r="I667" i="1"/>
  <c r="G668" i="1"/>
  <c r="V661" i="1"/>
  <c r="T662" i="1"/>
  <c r="R663" i="1"/>
  <c r="P664" i="1"/>
  <c r="N665" i="1"/>
  <c r="L666" i="1"/>
  <c r="J667" i="1"/>
  <c r="H668" i="1"/>
  <c r="F669" i="1"/>
  <c r="E670" i="1"/>
  <c r="B671" i="1"/>
  <c r="V622" i="1"/>
  <c r="T623" i="1"/>
  <c r="R624" i="1"/>
  <c r="P625" i="1"/>
  <c r="N626" i="1"/>
  <c r="L627" i="1"/>
  <c r="J628" i="1"/>
  <c r="H629" i="1"/>
  <c r="F630" i="1"/>
  <c r="E631" i="1"/>
  <c r="B632" i="1"/>
  <c r="U622" i="1"/>
  <c r="S623" i="1"/>
  <c r="Q624" i="1"/>
  <c r="O625" i="1"/>
  <c r="M626" i="1"/>
  <c r="K627" i="1"/>
  <c r="I628" i="1"/>
  <c r="G629" i="1"/>
  <c r="U583" i="1"/>
  <c r="S584" i="1"/>
  <c r="Q585" i="1"/>
  <c r="O586" i="1"/>
  <c r="M587" i="1"/>
  <c r="K588" i="1"/>
  <c r="I589" i="1"/>
  <c r="G590" i="1"/>
  <c r="V583" i="1"/>
  <c r="T584" i="1"/>
  <c r="R585" i="1"/>
  <c r="P586" i="1"/>
  <c r="N587" i="1"/>
  <c r="L588" i="1"/>
  <c r="J589" i="1"/>
  <c r="H590" i="1"/>
  <c r="F591" i="1"/>
  <c r="E592" i="1"/>
  <c r="B593" i="1"/>
  <c r="AQ418" i="1"/>
  <c r="AR418" i="1"/>
  <c r="AO419" i="1"/>
  <c r="AP419" i="1"/>
  <c r="AM420" i="1"/>
  <c r="AN420" i="1"/>
  <c r="AK421" i="1"/>
  <c r="AL421" i="1"/>
  <c r="AI422" i="1"/>
  <c r="AJ422" i="1"/>
  <c r="AG423" i="1"/>
  <c r="AH423" i="1"/>
  <c r="AE424" i="1"/>
  <c r="AF424" i="1"/>
  <c r="AC425" i="1"/>
  <c r="AD425" i="1"/>
  <c r="AB426" i="1"/>
  <c r="AA427" i="1"/>
  <c r="Z428" i="1"/>
  <c r="O383" i="1"/>
  <c r="M384" i="1"/>
  <c r="K385" i="1"/>
  <c r="I386" i="1"/>
  <c r="G387" i="1"/>
  <c r="P383" i="1"/>
  <c r="N384" i="1"/>
  <c r="L385" i="1"/>
  <c r="J386" i="1"/>
  <c r="H387" i="1"/>
  <c r="F388" i="1"/>
  <c r="E389" i="1"/>
  <c r="B390" i="1"/>
  <c r="P358" i="1"/>
  <c r="N359" i="1"/>
  <c r="L360" i="1"/>
  <c r="J361" i="1"/>
  <c r="H362" i="1"/>
  <c r="F363" i="1"/>
  <c r="E364" i="1"/>
  <c r="B365" i="1"/>
  <c r="O358" i="1"/>
  <c r="M359" i="1"/>
  <c r="K360" i="1"/>
  <c r="I361" i="1"/>
  <c r="G362" i="1"/>
  <c r="U327" i="1"/>
  <c r="S328" i="1"/>
  <c r="Q329" i="1"/>
  <c r="O330" i="1"/>
  <c r="M331" i="1"/>
  <c r="K332" i="1"/>
  <c r="I333" i="1"/>
  <c r="G334" i="1"/>
  <c r="V327" i="1"/>
  <c r="T328" i="1"/>
  <c r="R329" i="1"/>
  <c r="P330" i="1"/>
  <c r="N331" i="1"/>
  <c r="L332" i="1"/>
  <c r="J333" i="1"/>
  <c r="H334" i="1"/>
  <c r="F335" i="1"/>
  <c r="E336" i="1"/>
  <c r="B337" i="1"/>
  <c r="V289" i="1"/>
  <c r="T290" i="1"/>
  <c r="R291" i="1"/>
  <c r="P292" i="1"/>
  <c r="N293" i="1"/>
  <c r="L294" i="1"/>
  <c r="U289" i="1"/>
  <c r="S290" i="1"/>
  <c r="Q291" i="1"/>
  <c r="O292" i="1"/>
  <c r="M293" i="1"/>
  <c r="U251" i="1"/>
  <c r="S252" i="1"/>
  <c r="Q253" i="1"/>
  <c r="O254" i="1"/>
  <c r="M255" i="1"/>
  <c r="K256" i="1"/>
  <c r="I257" i="1"/>
  <c r="G258" i="1"/>
  <c r="V251" i="1"/>
  <c r="T252" i="1"/>
  <c r="R253" i="1"/>
  <c r="P254" i="1"/>
  <c r="N255" i="1"/>
  <c r="L256" i="1"/>
  <c r="J257" i="1"/>
  <c r="H258" i="1"/>
  <c r="F259" i="1"/>
  <c r="B261" i="1"/>
  <c r="V213" i="1"/>
  <c r="T214" i="1"/>
  <c r="R215" i="1"/>
  <c r="P216" i="1"/>
  <c r="N217" i="1"/>
  <c r="L218" i="1"/>
  <c r="J219" i="1"/>
  <c r="H220" i="1"/>
  <c r="F221" i="1"/>
  <c r="E222" i="1"/>
  <c r="B223" i="1"/>
  <c r="U213" i="1"/>
  <c r="S214" i="1"/>
  <c r="Q215" i="1"/>
  <c r="O216" i="1"/>
  <c r="M217" i="1"/>
  <c r="K218" i="1"/>
  <c r="I219" i="1"/>
  <c r="G220" i="1"/>
  <c r="U175" i="1"/>
  <c r="S176" i="1"/>
  <c r="Q177" i="1"/>
  <c r="O178" i="1"/>
  <c r="M179" i="1"/>
  <c r="V175" i="1"/>
  <c r="T176" i="1"/>
  <c r="R177" i="1"/>
  <c r="P178" i="1"/>
  <c r="N179" i="1"/>
  <c r="L180" i="1"/>
  <c r="V137" i="1"/>
  <c r="T138" i="1"/>
  <c r="R139" i="1"/>
  <c r="P140" i="1"/>
  <c r="N141" i="1"/>
  <c r="L142" i="1"/>
  <c r="J143" i="1"/>
  <c r="H144" i="1"/>
  <c r="F145" i="1"/>
  <c r="E146" i="1"/>
  <c r="B147" i="1"/>
  <c r="U137" i="1"/>
  <c r="S138" i="1"/>
  <c r="Q139" i="1"/>
  <c r="O140" i="1"/>
  <c r="M141" i="1"/>
  <c r="K142" i="1"/>
  <c r="I143" i="1"/>
  <c r="G144" i="1"/>
  <c r="BM98" i="1"/>
  <c r="BM99" i="1"/>
  <c r="BN99" i="1"/>
  <c r="BK100" i="1"/>
  <c r="BL100" i="1"/>
  <c r="BI101" i="1"/>
  <c r="BJ101" i="1"/>
  <c r="BG102" i="1"/>
  <c r="BH102" i="1"/>
  <c r="BE103" i="1"/>
  <c r="BF103" i="1"/>
  <c r="BC104" i="1"/>
  <c r="BD104" i="1"/>
  <c r="BA105" i="1"/>
  <c r="BB105" i="1"/>
  <c r="AY106" i="1"/>
  <c r="AZ106" i="1"/>
  <c r="AX107" i="1"/>
  <c r="AW108" i="1"/>
  <c r="AV109" i="1"/>
  <c r="AU109" i="1"/>
  <c r="U61" i="1"/>
  <c r="S62" i="1"/>
  <c r="Q63" i="1"/>
  <c r="O64" i="1"/>
  <c r="M65" i="1"/>
  <c r="K66" i="1"/>
  <c r="I67" i="1"/>
  <c r="G68" i="1"/>
  <c r="V61" i="1"/>
  <c r="T62" i="1"/>
  <c r="R63" i="1"/>
  <c r="P64" i="1"/>
  <c r="N65" i="1"/>
  <c r="L66" i="1"/>
  <c r="J67" i="1"/>
  <c r="H68" i="1"/>
  <c r="F69" i="1"/>
  <c r="E70" i="1"/>
  <c r="B71" i="1"/>
  <c r="U23" i="1"/>
  <c r="S24" i="1"/>
  <c r="Q25" i="1"/>
  <c r="O26" i="1"/>
  <c r="M27" i="1"/>
  <c r="K28" i="1"/>
  <c r="I29" i="1"/>
  <c r="G30" i="1"/>
  <c r="V23" i="1"/>
  <c r="T24" i="1"/>
  <c r="R25" i="1"/>
  <c r="P26" i="1"/>
  <c r="N27" i="1"/>
  <c r="L28" i="1"/>
  <c r="J29" i="1"/>
  <c r="H30" i="1"/>
  <c r="F31" i="1"/>
  <c r="B33" i="1"/>
  <c r="Y71" i="1"/>
  <c r="Y109" i="1"/>
  <c r="Y299" i="1"/>
  <c r="Y390" i="1"/>
  <c r="Y428" i="1"/>
  <c r="A428" i="1"/>
  <c r="A390" i="1"/>
  <c r="A71" i="1"/>
  <c r="A33" i="1"/>
  <c r="Y33" i="1" s="1"/>
  <c r="BN89" i="1"/>
  <c r="BN90" i="1"/>
  <c r="BN91" i="1"/>
  <c r="BN92" i="1"/>
  <c r="BN93" i="1"/>
  <c r="BN94" i="1"/>
  <c r="BN95" i="1"/>
  <c r="BN96" i="1"/>
  <c r="BN97" i="1"/>
  <c r="BN98" i="1"/>
  <c r="BM89" i="1"/>
  <c r="BM90" i="1"/>
  <c r="BM91" i="1"/>
  <c r="BM92" i="1"/>
  <c r="BM93" i="1"/>
  <c r="BM94" i="1"/>
  <c r="BM95" i="1"/>
  <c r="BM96" i="1"/>
  <c r="BM97" i="1"/>
  <c r="BL89" i="1"/>
  <c r="BL90" i="1"/>
  <c r="BL91" i="1"/>
  <c r="BL92" i="1"/>
  <c r="BL93" i="1"/>
  <c r="BL94" i="1"/>
  <c r="BL95" i="1"/>
  <c r="BL96" i="1"/>
  <c r="BL97" i="1"/>
  <c r="BL98" i="1"/>
  <c r="BL99" i="1"/>
  <c r="BK89" i="1"/>
  <c r="BK90" i="1"/>
  <c r="BK91" i="1"/>
  <c r="BK92" i="1"/>
  <c r="BK93" i="1"/>
  <c r="BK94" i="1"/>
  <c r="BK95" i="1"/>
  <c r="BK96" i="1"/>
  <c r="BK97" i="1"/>
  <c r="BK98" i="1"/>
  <c r="BK99" i="1"/>
  <c r="BJ89" i="1"/>
  <c r="BJ90" i="1"/>
  <c r="BJ91" i="1"/>
  <c r="BJ92" i="1"/>
  <c r="BJ93" i="1"/>
  <c r="BJ94" i="1"/>
  <c r="BJ95" i="1"/>
  <c r="BJ96" i="1"/>
  <c r="BJ97" i="1"/>
  <c r="BJ98" i="1"/>
  <c r="BJ99" i="1"/>
  <c r="BJ100" i="1"/>
  <c r="BI89" i="1"/>
  <c r="BI90" i="1"/>
  <c r="BI91" i="1"/>
  <c r="BI92" i="1"/>
  <c r="BI93" i="1"/>
  <c r="BI94" i="1"/>
  <c r="BI95" i="1"/>
  <c r="BI96" i="1"/>
  <c r="BI97" i="1"/>
  <c r="BI98" i="1"/>
  <c r="BI99" i="1"/>
  <c r="BI100" i="1"/>
  <c r="BH89" i="1"/>
  <c r="BH90" i="1"/>
  <c r="BH91" i="1"/>
  <c r="BH92" i="1"/>
  <c r="BH93" i="1"/>
  <c r="BH94" i="1"/>
  <c r="BH95" i="1"/>
  <c r="BH96" i="1"/>
  <c r="BH97" i="1"/>
  <c r="BH98" i="1"/>
  <c r="BH99" i="1"/>
  <c r="BH100" i="1"/>
  <c r="BH101" i="1"/>
  <c r="BG89" i="1"/>
  <c r="BG90" i="1"/>
  <c r="BG91" i="1"/>
  <c r="BG92" i="1"/>
  <c r="BG93" i="1"/>
  <c r="BG94" i="1"/>
  <c r="BG95" i="1"/>
  <c r="BG96" i="1"/>
  <c r="BG97" i="1"/>
  <c r="BG98" i="1"/>
  <c r="BG99" i="1"/>
  <c r="BG100" i="1"/>
  <c r="BG101" i="1"/>
  <c r="BF89" i="1"/>
  <c r="BF90" i="1"/>
  <c r="BF91" i="1"/>
  <c r="BF92" i="1"/>
  <c r="BF93" i="1"/>
  <c r="BF94" i="1"/>
  <c r="BF95" i="1"/>
  <c r="BF96" i="1"/>
  <c r="BF97" i="1"/>
  <c r="BF98" i="1"/>
  <c r="BF99" i="1"/>
  <c r="BF100" i="1"/>
  <c r="BF101" i="1"/>
  <c r="BF102" i="1"/>
  <c r="BE89" i="1"/>
  <c r="BE90" i="1"/>
  <c r="BE91" i="1"/>
  <c r="BE92" i="1"/>
  <c r="BE93" i="1"/>
  <c r="BE94" i="1"/>
  <c r="BE95" i="1"/>
  <c r="BE96" i="1"/>
  <c r="BE97" i="1"/>
  <c r="BE98" i="1"/>
  <c r="BE99" i="1"/>
  <c r="BE100" i="1"/>
  <c r="BE101" i="1"/>
  <c r="BE102" i="1"/>
  <c r="BD89" i="1"/>
  <c r="BD90" i="1"/>
  <c r="BD91" i="1"/>
  <c r="BD92" i="1"/>
  <c r="BD93" i="1"/>
  <c r="BD94" i="1"/>
  <c r="BD95" i="1"/>
  <c r="BD96" i="1"/>
  <c r="BD97" i="1"/>
  <c r="BD98" i="1"/>
  <c r="BD99" i="1"/>
  <c r="BD100" i="1"/>
  <c r="BD101" i="1"/>
  <c r="BD102" i="1"/>
  <c r="BD103" i="1"/>
  <c r="BC89" i="1"/>
  <c r="BC90" i="1"/>
  <c r="BC91" i="1"/>
  <c r="BC92" i="1"/>
  <c r="BC93" i="1"/>
  <c r="BC94" i="1"/>
  <c r="BC95" i="1"/>
  <c r="BC96" i="1"/>
  <c r="BC97" i="1"/>
  <c r="BC98" i="1"/>
  <c r="BC99" i="1"/>
  <c r="BC100" i="1"/>
  <c r="BC101" i="1"/>
  <c r="BC102" i="1"/>
  <c r="BC103" i="1"/>
  <c r="BB89" i="1"/>
  <c r="BB90" i="1"/>
  <c r="BB91" i="1"/>
  <c r="BB92" i="1"/>
  <c r="BB93" i="1"/>
  <c r="BB94" i="1"/>
  <c r="BB95" i="1"/>
  <c r="BB96" i="1"/>
  <c r="BB97" i="1"/>
  <c r="BB98" i="1"/>
  <c r="BB99" i="1"/>
  <c r="BB100" i="1"/>
  <c r="BB101" i="1"/>
  <c r="BB102" i="1"/>
  <c r="BB103" i="1"/>
  <c r="BB104" i="1"/>
  <c r="BA89" i="1"/>
  <c r="BA90" i="1"/>
  <c r="BA91" i="1"/>
  <c r="BA92" i="1"/>
  <c r="BA93" i="1"/>
  <c r="BA94" i="1"/>
  <c r="BA95" i="1"/>
  <c r="BA96" i="1"/>
  <c r="BA97" i="1"/>
  <c r="BA98" i="1"/>
  <c r="BA99" i="1"/>
  <c r="BA100" i="1"/>
  <c r="BA101" i="1"/>
  <c r="BA102" i="1"/>
  <c r="BA103" i="1"/>
  <c r="BA104" i="1"/>
  <c r="AZ89" i="1"/>
  <c r="AZ90" i="1"/>
  <c r="AZ91" i="1"/>
  <c r="AZ92" i="1"/>
  <c r="AZ93" i="1"/>
  <c r="AZ94" i="1"/>
  <c r="AZ95" i="1"/>
  <c r="AZ96" i="1"/>
  <c r="AZ97" i="1"/>
  <c r="AZ98" i="1"/>
  <c r="AZ99" i="1"/>
  <c r="AZ100" i="1"/>
  <c r="AZ101" i="1"/>
  <c r="AZ102" i="1"/>
  <c r="AZ103" i="1"/>
  <c r="AZ104" i="1"/>
  <c r="AZ105" i="1"/>
  <c r="AY89" i="1"/>
  <c r="AY90" i="1"/>
  <c r="AY91" i="1"/>
  <c r="AY92" i="1"/>
  <c r="AY93" i="1"/>
  <c r="AY94" i="1"/>
  <c r="AY95" i="1"/>
  <c r="AY96" i="1"/>
  <c r="AY97" i="1"/>
  <c r="AY98" i="1"/>
  <c r="AY99" i="1"/>
  <c r="AY100" i="1"/>
  <c r="AY101" i="1"/>
  <c r="AY102" i="1"/>
  <c r="AY103" i="1"/>
  <c r="AY104" i="1"/>
  <c r="AY105" i="1"/>
  <c r="AX89" i="1"/>
  <c r="AX90" i="1"/>
  <c r="AX91" i="1"/>
  <c r="AX92" i="1"/>
  <c r="AX93" i="1"/>
  <c r="AX94" i="1"/>
  <c r="AX95" i="1"/>
  <c r="AX96" i="1"/>
  <c r="AX97" i="1"/>
  <c r="AX98" i="1"/>
  <c r="AX99" i="1"/>
  <c r="AX100" i="1"/>
  <c r="AX101" i="1"/>
  <c r="AX102" i="1"/>
  <c r="AX103" i="1"/>
  <c r="AX104" i="1"/>
  <c r="AX105" i="1"/>
  <c r="AX106" i="1"/>
  <c r="AW89" i="1"/>
  <c r="AW90" i="1"/>
  <c r="AW91" i="1"/>
  <c r="AW92" i="1"/>
  <c r="AW93" i="1"/>
  <c r="AW94" i="1"/>
  <c r="AW95" i="1"/>
  <c r="AW96" i="1"/>
  <c r="AW97" i="1"/>
  <c r="AW98" i="1"/>
  <c r="AW99" i="1"/>
  <c r="AW100" i="1"/>
  <c r="AW101" i="1"/>
  <c r="AW102" i="1"/>
  <c r="AW103" i="1"/>
  <c r="AW104" i="1"/>
  <c r="AW105" i="1"/>
  <c r="AW106" i="1"/>
  <c r="AW107" i="1"/>
  <c r="AW88" i="1"/>
  <c r="AX88" i="1"/>
  <c r="AY88" i="1"/>
  <c r="AZ88" i="1"/>
  <c r="BA88" i="1"/>
  <c r="BB88" i="1"/>
  <c r="BC88" i="1"/>
  <c r="BD88" i="1"/>
  <c r="BE88" i="1"/>
  <c r="BF88" i="1"/>
  <c r="BG88" i="1"/>
  <c r="BH88" i="1"/>
  <c r="BI88" i="1"/>
  <c r="BJ88" i="1"/>
  <c r="BK88" i="1"/>
  <c r="BL88" i="1"/>
  <c r="BM88" i="1"/>
  <c r="BN88" i="1"/>
  <c r="AV89" i="1"/>
  <c r="AV90" i="1"/>
  <c r="AV91" i="1"/>
  <c r="AV92" i="1"/>
  <c r="AV93" i="1"/>
  <c r="AV94" i="1"/>
  <c r="AV95" i="1"/>
  <c r="AV96" i="1"/>
  <c r="AV97" i="1"/>
  <c r="AV98" i="1"/>
  <c r="AV99" i="1"/>
  <c r="AV100" i="1"/>
  <c r="AV101" i="1"/>
  <c r="AV102" i="1"/>
  <c r="AV103" i="1"/>
  <c r="AV104" i="1"/>
  <c r="AV105" i="1"/>
  <c r="AV106" i="1"/>
  <c r="AV107" i="1"/>
  <c r="AV108" i="1"/>
  <c r="AV88" i="1"/>
  <c r="AU89" i="1"/>
  <c r="AU90" i="1" s="1"/>
  <c r="AU91" i="1" s="1"/>
  <c r="AU92" i="1" s="1"/>
  <c r="AU93" i="1" s="1"/>
  <c r="AU94" i="1" s="1"/>
  <c r="AU95" i="1" s="1"/>
  <c r="AU96" i="1" s="1"/>
  <c r="AU97" i="1" s="1"/>
  <c r="AU98" i="1" s="1"/>
  <c r="AU99" i="1" s="1"/>
  <c r="AU100" i="1" s="1"/>
  <c r="AU101" i="1" s="1"/>
  <c r="AU102" i="1" s="1"/>
  <c r="AU103" i="1" s="1"/>
  <c r="AU104" i="1" s="1"/>
  <c r="AU105" i="1" s="1"/>
  <c r="AU106" i="1" s="1"/>
  <c r="AU107" i="1" s="1"/>
  <c r="AU108" i="1" s="1"/>
  <c r="AG414" i="1"/>
  <c r="AH414" i="1"/>
  <c r="AI414" i="1"/>
  <c r="AJ414" i="1"/>
  <c r="AK414" i="1"/>
  <c r="AL414" i="1"/>
  <c r="AM414" i="1"/>
  <c r="AN414" i="1"/>
  <c r="AO414" i="1"/>
  <c r="AP414" i="1"/>
  <c r="AQ414" i="1"/>
  <c r="AR414" i="1"/>
  <c r="BC657" i="1"/>
  <c r="BD657" i="1"/>
  <c r="BE657" i="1"/>
  <c r="BF657" i="1"/>
  <c r="BG657" i="1"/>
  <c r="BH657" i="1"/>
  <c r="BI657" i="1"/>
  <c r="BJ657" i="1"/>
  <c r="BK657" i="1"/>
  <c r="BL657" i="1"/>
  <c r="BM657" i="1"/>
  <c r="BN657" i="1"/>
  <c r="BN651" i="1"/>
  <c r="BN652" i="1"/>
  <c r="BN653" i="1"/>
  <c r="BN654" i="1"/>
  <c r="BN655" i="1"/>
  <c r="BN656" i="1"/>
  <c r="BN658" i="1"/>
  <c r="BN659" i="1"/>
  <c r="BN660" i="1"/>
  <c r="BM651" i="1"/>
  <c r="BM652" i="1"/>
  <c r="BM653" i="1"/>
  <c r="BM654" i="1"/>
  <c r="BM655" i="1"/>
  <c r="BM656" i="1"/>
  <c r="BM658" i="1"/>
  <c r="BM659" i="1"/>
  <c r="BM660" i="1"/>
  <c r="BL651" i="1"/>
  <c r="BL652" i="1"/>
  <c r="BL653" i="1"/>
  <c r="BL654" i="1"/>
  <c r="BL655" i="1"/>
  <c r="BL656" i="1"/>
  <c r="BL658" i="1"/>
  <c r="BL659" i="1"/>
  <c r="BL660" i="1"/>
  <c r="BL661" i="1"/>
  <c r="BK651" i="1"/>
  <c r="BK652" i="1"/>
  <c r="BK653" i="1"/>
  <c r="BK654" i="1"/>
  <c r="BK655" i="1"/>
  <c r="BK656" i="1"/>
  <c r="BK658" i="1"/>
  <c r="BK659" i="1"/>
  <c r="BK660" i="1"/>
  <c r="BK661" i="1"/>
  <c r="BJ651" i="1"/>
  <c r="BJ652" i="1"/>
  <c r="BJ653" i="1"/>
  <c r="BJ654" i="1"/>
  <c r="BJ655" i="1"/>
  <c r="BJ656" i="1"/>
  <c r="BJ658" i="1"/>
  <c r="BJ659" i="1"/>
  <c r="BJ660" i="1"/>
  <c r="BJ661" i="1"/>
  <c r="BJ662" i="1"/>
  <c r="BI651" i="1"/>
  <c r="BI652" i="1"/>
  <c r="BI653" i="1"/>
  <c r="BI654" i="1"/>
  <c r="BI655" i="1"/>
  <c r="BI656" i="1"/>
  <c r="BI658" i="1"/>
  <c r="BI659" i="1"/>
  <c r="BI660" i="1"/>
  <c r="BI661" i="1"/>
  <c r="BI662" i="1"/>
  <c r="BH651" i="1"/>
  <c r="BH652" i="1"/>
  <c r="BH653" i="1"/>
  <c r="BH654" i="1"/>
  <c r="BH655" i="1"/>
  <c r="BH656" i="1"/>
  <c r="BH658" i="1"/>
  <c r="BH659" i="1"/>
  <c r="BH660" i="1"/>
  <c r="BH661" i="1"/>
  <c r="BH662" i="1"/>
  <c r="BH663" i="1"/>
  <c r="BG651" i="1"/>
  <c r="BG652" i="1"/>
  <c r="BG653" i="1"/>
  <c r="BG654" i="1"/>
  <c r="BG655" i="1"/>
  <c r="BG656" i="1"/>
  <c r="BG658" i="1"/>
  <c r="BG659" i="1"/>
  <c r="BG660" i="1"/>
  <c r="BG661" i="1"/>
  <c r="BG662" i="1"/>
  <c r="BG663" i="1"/>
  <c r="BF651" i="1"/>
  <c r="BF652" i="1"/>
  <c r="BF653" i="1"/>
  <c r="BF654" i="1"/>
  <c r="BF655" i="1"/>
  <c r="BF656" i="1"/>
  <c r="BF658" i="1"/>
  <c r="BF659" i="1"/>
  <c r="BF660" i="1"/>
  <c r="BF661" i="1"/>
  <c r="BF662" i="1"/>
  <c r="BF663" i="1"/>
  <c r="BF664" i="1"/>
  <c r="BE651" i="1"/>
  <c r="BE652" i="1"/>
  <c r="BE653" i="1"/>
  <c r="BE654" i="1"/>
  <c r="BE655" i="1"/>
  <c r="BE656" i="1"/>
  <c r="BE658" i="1"/>
  <c r="BE659" i="1"/>
  <c r="BE660" i="1"/>
  <c r="BE661" i="1"/>
  <c r="BE662" i="1"/>
  <c r="BE663" i="1"/>
  <c r="BE664" i="1"/>
  <c r="BD651" i="1"/>
  <c r="BD652" i="1"/>
  <c r="BD653" i="1"/>
  <c r="BD654" i="1"/>
  <c r="BD655" i="1"/>
  <c r="BD656" i="1"/>
  <c r="BD658" i="1"/>
  <c r="BD659" i="1"/>
  <c r="BD660" i="1"/>
  <c r="BD661" i="1"/>
  <c r="BD662" i="1"/>
  <c r="BD663" i="1"/>
  <c r="BD664" i="1"/>
  <c r="BD665" i="1"/>
  <c r="BC651" i="1"/>
  <c r="BC652" i="1"/>
  <c r="BC653" i="1"/>
  <c r="BC654" i="1"/>
  <c r="BC655" i="1"/>
  <c r="BC656" i="1"/>
  <c r="BC658" i="1"/>
  <c r="BC659" i="1"/>
  <c r="BC660" i="1"/>
  <c r="BC661" i="1"/>
  <c r="BC662" i="1"/>
  <c r="BC663" i="1"/>
  <c r="BC664" i="1"/>
  <c r="BC665" i="1"/>
  <c r="BB651" i="1"/>
  <c r="BB652" i="1"/>
  <c r="BB653" i="1"/>
  <c r="BB654" i="1"/>
  <c r="BB655" i="1"/>
  <c r="BB656" i="1"/>
  <c r="BB657" i="1"/>
  <c r="BB658" i="1"/>
  <c r="BB659" i="1"/>
  <c r="BB660" i="1"/>
  <c r="BB661" i="1"/>
  <c r="BB662" i="1"/>
  <c r="BB663" i="1"/>
  <c r="BB664" i="1"/>
  <c r="BB665" i="1"/>
  <c r="BB666" i="1"/>
  <c r="BA651" i="1"/>
  <c r="BA652" i="1"/>
  <c r="BA653" i="1"/>
  <c r="BA654" i="1"/>
  <c r="BA655" i="1"/>
  <c r="BA656" i="1"/>
  <c r="BA657" i="1"/>
  <c r="BA658" i="1"/>
  <c r="BA659" i="1"/>
  <c r="BA660" i="1"/>
  <c r="BA661" i="1"/>
  <c r="BA662" i="1"/>
  <c r="BA663" i="1"/>
  <c r="BA664" i="1"/>
  <c r="BA665" i="1"/>
  <c r="BA666" i="1"/>
  <c r="AZ651" i="1"/>
  <c r="AZ652" i="1"/>
  <c r="AZ653" i="1"/>
  <c r="AZ654" i="1"/>
  <c r="AZ655" i="1"/>
  <c r="AZ656" i="1"/>
  <c r="AZ657" i="1"/>
  <c r="AZ658" i="1"/>
  <c r="AZ659" i="1"/>
  <c r="AZ660" i="1"/>
  <c r="AZ661" i="1"/>
  <c r="AZ662" i="1"/>
  <c r="AZ663" i="1"/>
  <c r="AZ664" i="1"/>
  <c r="AZ665" i="1"/>
  <c r="AZ666" i="1"/>
  <c r="AZ667" i="1"/>
  <c r="AY651" i="1"/>
  <c r="AY652" i="1"/>
  <c r="AY653" i="1"/>
  <c r="AY654" i="1"/>
  <c r="AY655" i="1"/>
  <c r="AY656" i="1"/>
  <c r="AY657" i="1"/>
  <c r="AY658" i="1"/>
  <c r="AY659" i="1"/>
  <c r="AY660" i="1"/>
  <c r="AY661" i="1"/>
  <c r="AY662" i="1"/>
  <c r="AY663" i="1"/>
  <c r="AY664" i="1"/>
  <c r="AY665" i="1"/>
  <c r="AY666" i="1"/>
  <c r="AY667" i="1"/>
  <c r="AX651" i="1"/>
  <c r="AX652" i="1"/>
  <c r="AX653" i="1"/>
  <c r="AX654" i="1"/>
  <c r="AX655" i="1"/>
  <c r="AX656" i="1"/>
  <c r="AX657" i="1"/>
  <c r="AX658" i="1"/>
  <c r="AX659" i="1"/>
  <c r="AX660" i="1"/>
  <c r="AX661" i="1"/>
  <c r="AX662" i="1"/>
  <c r="AX663" i="1"/>
  <c r="AX664" i="1"/>
  <c r="AX665" i="1"/>
  <c r="AX666" i="1"/>
  <c r="AX667" i="1"/>
  <c r="AX668" i="1"/>
  <c r="AW651" i="1"/>
  <c r="AW652" i="1"/>
  <c r="AW653" i="1"/>
  <c r="AW654" i="1"/>
  <c r="AW655" i="1"/>
  <c r="AW656" i="1"/>
  <c r="AW657" i="1"/>
  <c r="AW658" i="1"/>
  <c r="AW659" i="1"/>
  <c r="AW660" i="1"/>
  <c r="AW661" i="1"/>
  <c r="AW662" i="1"/>
  <c r="AW663" i="1"/>
  <c r="AW664" i="1"/>
  <c r="AW665" i="1"/>
  <c r="AW666" i="1"/>
  <c r="AW667" i="1"/>
  <c r="AW668" i="1"/>
  <c r="AW669" i="1"/>
  <c r="AW650" i="1"/>
  <c r="AX650" i="1"/>
  <c r="AY650" i="1"/>
  <c r="AZ650" i="1"/>
  <c r="BA650" i="1"/>
  <c r="BB650" i="1"/>
  <c r="BC650" i="1"/>
  <c r="BD650" i="1"/>
  <c r="BE650" i="1"/>
  <c r="BF650" i="1"/>
  <c r="BG650" i="1"/>
  <c r="BH650" i="1"/>
  <c r="BI650" i="1"/>
  <c r="BJ650" i="1"/>
  <c r="BK650" i="1"/>
  <c r="BL650" i="1"/>
  <c r="BM650" i="1"/>
  <c r="BN650" i="1"/>
  <c r="AV651" i="1"/>
  <c r="AV652" i="1"/>
  <c r="AV653" i="1"/>
  <c r="AV654" i="1"/>
  <c r="AV655" i="1"/>
  <c r="AV656" i="1"/>
  <c r="AV657" i="1"/>
  <c r="AV658" i="1"/>
  <c r="AV659" i="1"/>
  <c r="AV660" i="1"/>
  <c r="AV661" i="1"/>
  <c r="AV662" i="1"/>
  <c r="AV663" i="1"/>
  <c r="AV664" i="1"/>
  <c r="AV665" i="1"/>
  <c r="AV666" i="1"/>
  <c r="AV667" i="1"/>
  <c r="AV668" i="1"/>
  <c r="AV669" i="1"/>
  <c r="AV670" i="1"/>
  <c r="AV650" i="1"/>
  <c r="AD424" i="1"/>
  <c r="B145" i="1"/>
  <c r="B670" i="1"/>
  <c r="B631" i="1"/>
  <c r="B592" i="1"/>
  <c r="E294" i="1" l="1"/>
  <c r="F293" i="1"/>
  <c r="K294" i="1"/>
  <c r="I295" i="1"/>
  <c r="J294" i="1"/>
  <c r="K293" i="1"/>
  <c r="E291" i="1"/>
  <c r="F290" i="1"/>
  <c r="G289" i="1"/>
  <c r="H296" i="1"/>
  <c r="H295" i="1"/>
  <c r="I294" i="1"/>
  <c r="J293" i="1"/>
  <c r="E290" i="1"/>
  <c r="F289" i="1"/>
  <c r="G296" i="1"/>
  <c r="G295" i="1"/>
  <c r="H294" i="1"/>
  <c r="I293" i="1"/>
  <c r="E289" i="1"/>
  <c r="F296" i="1"/>
  <c r="F295" i="1"/>
  <c r="G294" i="1"/>
  <c r="H293" i="1"/>
  <c r="E179" i="1"/>
  <c r="J181" i="1"/>
  <c r="I181" i="1"/>
  <c r="J180" i="1"/>
  <c r="K179" i="1"/>
  <c r="H182" i="1"/>
  <c r="H181" i="1"/>
  <c r="I180" i="1"/>
  <c r="J179" i="1"/>
  <c r="K178" i="1"/>
  <c r="E176" i="1"/>
  <c r="F175" i="1"/>
  <c r="G182" i="1"/>
  <c r="G181" i="1"/>
  <c r="H180" i="1"/>
  <c r="I179" i="1"/>
  <c r="J178" i="1"/>
  <c r="E175" i="1"/>
  <c r="F182" i="1"/>
  <c r="F181" i="1"/>
  <c r="G180" i="1"/>
  <c r="H179" i="1"/>
  <c r="I178" i="1"/>
  <c r="H106" i="1"/>
  <c r="H105" i="1"/>
  <c r="N103" i="1"/>
  <c r="F103" i="1"/>
  <c r="N100" i="1"/>
  <c r="F100" i="1"/>
  <c r="R99" i="1"/>
  <c r="J99" i="1"/>
  <c r="G106" i="1"/>
  <c r="G105" i="1"/>
  <c r="F105" i="1"/>
  <c r="J105" i="1"/>
  <c r="P100" i="1"/>
  <c r="AQ417" i="1"/>
  <c r="AR417" i="1"/>
  <c r="AO418" i="1"/>
  <c r="AP418" i="1"/>
  <c r="AM419" i="1"/>
  <c r="AN419" i="1"/>
  <c r="AK420" i="1"/>
  <c r="AL420" i="1"/>
  <c r="AI421" i="1"/>
  <c r="AJ421" i="1"/>
  <c r="AG422" i="1"/>
  <c r="AH422" i="1"/>
  <c r="AE423" i="1"/>
  <c r="AF423" i="1"/>
  <c r="AC424" i="1"/>
  <c r="AB425" i="1"/>
  <c r="AA426" i="1"/>
  <c r="Z427" i="1"/>
  <c r="B427" i="1" s="1"/>
  <c r="Y379" i="1"/>
  <c r="B389" i="1"/>
  <c r="B364" i="1"/>
  <c r="B336" i="1"/>
  <c r="B260" i="1"/>
  <c r="E260" i="1" s="1"/>
  <c r="B222" i="1"/>
  <c r="E145" i="1"/>
  <c r="B146" i="1"/>
  <c r="B70" i="1"/>
  <c r="B32" i="1"/>
  <c r="E32" i="1" s="1"/>
  <c r="B669" i="1" l="1"/>
  <c r="E669" i="1" s="1"/>
  <c r="B630" i="1"/>
  <c r="E630" i="1" s="1"/>
  <c r="B591" i="1"/>
  <c r="E591" i="1" s="1"/>
  <c r="AR416" i="1"/>
  <c r="AQ416" i="1"/>
  <c r="AE422" i="1" l="1"/>
  <c r="AO417" i="1"/>
  <c r="AP417" i="1"/>
  <c r="AN418" i="1"/>
  <c r="AM418" i="1"/>
  <c r="AL419" i="1"/>
  <c r="AK419" i="1"/>
  <c r="AJ420" i="1"/>
  <c r="AI420" i="1"/>
  <c r="AH421" i="1"/>
  <c r="AG421" i="1"/>
  <c r="AF422" i="1"/>
  <c r="AD423" i="1"/>
  <c r="AC423" i="1"/>
  <c r="AB424" i="1"/>
  <c r="AA425" i="1"/>
  <c r="Z426" i="1"/>
  <c r="B426" i="1" s="1"/>
  <c r="E426" i="1" s="1"/>
  <c r="B388" i="1"/>
  <c r="E388" i="1" s="1"/>
  <c r="B363" i="1"/>
  <c r="E363" i="1" s="1"/>
  <c r="B335" i="1"/>
  <c r="E335" i="1" s="1"/>
  <c r="B259" i="1"/>
  <c r="E259" i="1" s="1"/>
  <c r="B221" i="1"/>
  <c r="E221" i="1" s="1"/>
  <c r="B69" i="1"/>
  <c r="E69" i="1" s="1"/>
  <c r="B31" i="1"/>
  <c r="E31" i="1" s="1"/>
  <c r="AQ415" i="1" l="1"/>
  <c r="AR415" i="1"/>
  <c r="AO416" i="1"/>
  <c r="AP416" i="1"/>
  <c r="B668" i="1" l="1"/>
  <c r="B629" i="1"/>
  <c r="B590" i="1"/>
  <c r="AN417" i="1"/>
  <c r="AM417" i="1"/>
  <c r="AK418" i="1"/>
  <c r="AL418" i="1"/>
  <c r="AI419" i="1"/>
  <c r="AJ419" i="1"/>
  <c r="AG420" i="1"/>
  <c r="AH420" i="1"/>
  <c r="AE421" i="1"/>
  <c r="AF421" i="1"/>
  <c r="AD422" i="1"/>
  <c r="AC422" i="1"/>
  <c r="AB423" i="1"/>
  <c r="AA424" i="1"/>
  <c r="Z425" i="1"/>
  <c r="B425" i="1" s="1"/>
  <c r="B387" i="1"/>
  <c r="B362" i="1"/>
  <c r="B334" i="1"/>
  <c r="B258" i="1"/>
  <c r="B220" i="1"/>
  <c r="B144" i="1"/>
  <c r="B68" i="1"/>
  <c r="E220" i="1" l="1"/>
  <c r="F220" i="1"/>
  <c r="E362" i="1"/>
  <c r="F362" i="1"/>
  <c r="E387" i="1"/>
  <c r="F387" i="1"/>
  <c r="E590" i="1"/>
  <c r="F590" i="1"/>
  <c r="E258" i="1"/>
  <c r="F258" i="1"/>
  <c r="E425" i="1"/>
  <c r="F425" i="1"/>
  <c r="E629" i="1"/>
  <c r="F629" i="1"/>
  <c r="E334" i="1"/>
  <c r="F334" i="1"/>
  <c r="E68" i="1"/>
  <c r="F68" i="1"/>
  <c r="E144" i="1"/>
  <c r="F144" i="1"/>
  <c r="E668" i="1"/>
  <c r="F668" i="1"/>
  <c r="B30" i="1"/>
  <c r="E30" i="1" l="1"/>
  <c r="F30" i="1"/>
  <c r="AU15" i="1"/>
  <c r="AU14" i="1"/>
  <c r="AV13" i="1" l="1"/>
  <c r="AV14" i="1"/>
  <c r="AV15" i="1"/>
  <c r="AV16" i="1"/>
  <c r="AV17" i="1"/>
  <c r="AV18" i="1"/>
  <c r="AV19" i="1"/>
  <c r="AV20" i="1"/>
  <c r="AV21" i="1"/>
  <c r="AV22" i="1"/>
  <c r="AV23" i="1"/>
  <c r="AV12" i="1"/>
  <c r="AU12" i="1"/>
  <c r="AV25" i="1" l="1"/>
  <c r="AO415" i="1"/>
  <c r="AP415" i="1"/>
  <c r="AM416" i="1"/>
  <c r="AN416" i="1"/>
  <c r="B667" i="1"/>
  <c r="B628" i="1"/>
  <c r="B589" i="1"/>
  <c r="B386" i="1"/>
  <c r="B361" i="1"/>
  <c r="B333" i="1"/>
  <c r="B257" i="1"/>
  <c r="B219" i="1"/>
  <c r="BB424" i="1"/>
  <c r="D424" i="1" s="1"/>
  <c r="BB423" i="1"/>
  <c r="AY424" i="1"/>
  <c r="C424" i="1" s="1"/>
  <c r="AY423" i="1"/>
  <c r="AK417" i="1"/>
  <c r="AL417" i="1"/>
  <c r="AI418" i="1"/>
  <c r="AJ418" i="1"/>
  <c r="AG419" i="1"/>
  <c r="AH419" i="1"/>
  <c r="AE420" i="1"/>
  <c r="AF420" i="1"/>
  <c r="AC421" i="1"/>
  <c r="AD421" i="1"/>
  <c r="AB422" i="1"/>
  <c r="AA423" i="1"/>
  <c r="Z424" i="1"/>
  <c r="B424" i="1" s="1"/>
  <c r="B143" i="1"/>
  <c r="G219" i="1" l="1"/>
  <c r="H219" i="1"/>
  <c r="G333" i="1"/>
  <c r="H333" i="1"/>
  <c r="H361" i="1"/>
  <c r="G361" i="1"/>
  <c r="G257" i="1"/>
  <c r="H257" i="1"/>
  <c r="H386" i="1"/>
  <c r="G386" i="1"/>
  <c r="H589" i="1"/>
  <c r="G589" i="1"/>
  <c r="G667" i="1"/>
  <c r="H667" i="1"/>
  <c r="G143" i="1"/>
  <c r="H143" i="1"/>
  <c r="F424" i="1"/>
  <c r="H424" i="1"/>
  <c r="G424" i="1"/>
  <c r="G628" i="1"/>
  <c r="H628" i="1"/>
  <c r="E219" i="1"/>
  <c r="F219" i="1"/>
  <c r="E257" i="1"/>
  <c r="F257" i="1"/>
  <c r="E589" i="1"/>
  <c r="F589" i="1"/>
  <c r="E361" i="1"/>
  <c r="F361" i="1"/>
  <c r="F667" i="1"/>
  <c r="E667" i="1"/>
  <c r="E143" i="1"/>
  <c r="F143" i="1"/>
  <c r="E386" i="1"/>
  <c r="F386" i="1"/>
  <c r="E333" i="1"/>
  <c r="F333" i="1"/>
  <c r="E628" i="1"/>
  <c r="F628" i="1"/>
  <c r="E424" i="1"/>
  <c r="B67" i="1"/>
  <c r="B29" i="1"/>
  <c r="F29" i="1" l="1"/>
  <c r="G29" i="1"/>
  <c r="H29" i="1"/>
  <c r="F67" i="1"/>
  <c r="G67" i="1"/>
  <c r="H67" i="1"/>
  <c r="E67" i="1"/>
  <c r="E29" i="1"/>
  <c r="AC417" i="1"/>
  <c r="AC418" i="1"/>
  <c r="AC419" i="1"/>
  <c r="AC420" i="1"/>
  <c r="AC407" i="1"/>
  <c r="AC408" i="1"/>
  <c r="AC409" i="1"/>
  <c r="AC410" i="1"/>
  <c r="AC411" i="1"/>
  <c r="AC412" i="1"/>
  <c r="AC413" i="1"/>
  <c r="AC414" i="1"/>
  <c r="AC415" i="1"/>
  <c r="AC416" i="1"/>
  <c r="C423" i="1" l="1"/>
  <c r="D423" i="1"/>
  <c r="B666" i="1"/>
  <c r="B627" i="1"/>
  <c r="B588" i="1"/>
  <c r="AQ413" i="1"/>
  <c r="AR413" i="1"/>
  <c r="AM415" i="1"/>
  <c r="AN415" i="1"/>
  <c r="AK416" i="1"/>
  <c r="AL416" i="1"/>
  <c r="AJ417" i="1"/>
  <c r="AI417" i="1"/>
  <c r="AH418" i="1"/>
  <c r="AG418" i="1"/>
  <c r="AF419" i="1"/>
  <c r="AE419" i="1"/>
  <c r="AD420" i="1"/>
  <c r="AB421" i="1"/>
  <c r="AA422" i="1"/>
  <c r="Z423" i="1"/>
  <c r="B423" i="1" s="1"/>
  <c r="B385" i="1"/>
  <c r="B360" i="1"/>
  <c r="B332" i="1"/>
  <c r="B256" i="1"/>
  <c r="B218" i="1"/>
  <c r="B142" i="1"/>
  <c r="B66" i="1"/>
  <c r="B28" i="1"/>
  <c r="J385" i="1" l="1"/>
  <c r="I385" i="1"/>
  <c r="I142" i="1"/>
  <c r="J142" i="1"/>
  <c r="J588" i="1"/>
  <c r="I588" i="1"/>
  <c r="I256" i="1"/>
  <c r="J256" i="1"/>
  <c r="I627" i="1"/>
  <c r="J627" i="1"/>
  <c r="I423" i="1"/>
  <c r="J423" i="1"/>
  <c r="I218" i="1"/>
  <c r="J218" i="1"/>
  <c r="I666" i="1"/>
  <c r="J666" i="1"/>
  <c r="I332" i="1"/>
  <c r="J332" i="1"/>
  <c r="I28" i="1"/>
  <c r="J28" i="1"/>
  <c r="I66" i="1"/>
  <c r="J66" i="1"/>
  <c r="J360" i="1"/>
  <c r="I360" i="1"/>
  <c r="G256" i="1"/>
  <c r="H256" i="1"/>
  <c r="H423" i="1"/>
  <c r="G423" i="1"/>
  <c r="H332" i="1"/>
  <c r="G332" i="1"/>
  <c r="H385" i="1"/>
  <c r="G385" i="1"/>
  <c r="H627" i="1"/>
  <c r="G627" i="1"/>
  <c r="G142" i="1"/>
  <c r="H142" i="1"/>
  <c r="G666" i="1"/>
  <c r="H666" i="1"/>
  <c r="E666" i="1"/>
  <c r="F666" i="1"/>
  <c r="G66" i="1"/>
  <c r="H66" i="1"/>
  <c r="G218" i="1"/>
  <c r="H218" i="1"/>
  <c r="G360" i="1"/>
  <c r="H360" i="1"/>
  <c r="G588" i="1"/>
  <c r="H588" i="1"/>
  <c r="E627" i="1"/>
  <c r="F627" i="1"/>
  <c r="E588" i="1"/>
  <c r="F588" i="1"/>
  <c r="E423" i="1"/>
  <c r="F423" i="1"/>
  <c r="E385" i="1"/>
  <c r="F385" i="1"/>
  <c r="E360" i="1"/>
  <c r="F360" i="1"/>
  <c r="E332" i="1"/>
  <c r="F332" i="1"/>
  <c r="E256" i="1"/>
  <c r="F256" i="1"/>
  <c r="E218" i="1"/>
  <c r="F218" i="1"/>
  <c r="E142" i="1"/>
  <c r="F142" i="1"/>
  <c r="E66" i="1"/>
  <c r="F66" i="1"/>
  <c r="G28" i="1"/>
  <c r="H28" i="1"/>
  <c r="E28" i="1"/>
  <c r="F28" i="1"/>
  <c r="B665" i="1"/>
  <c r="B626" i="1"/>
  <c r="B587" i="1"/>
  <c r="AQ412" i="1"/>
  <c r="AR412" i="1"/>
  <c r="AO413" i="1"/>
  <c r="AP413" i="1"/>
  <c r="AK415" i="1"/>
  <c r="AL415" i="1"/>
  <c r="AI416" i="1"/>
  <c r="AJ416" i="1"/>
  <c r="AG417" i="1"/>
  <c r="AH417" i="1"/>
  <c r="AE418" i="1"/>
  <c r="AF418" i="1"/>
  <c r="BB422" i="1"/>
  <c r="D422" i="1" s="1"/>
  <c r="AY422" i="1"/>
  <c r="C422" i="1" s="1"/>
  <c r="AD419" i="1"/>
  <c r="AB420" i="1"/>
  <c r="AA421" i="1"/>
  <c r="Z422" i="1"/>
  <c r="B422" i="1" s="1"/>
  <c r="B384" i="1"/>
  <c r="B359" i="1"/>
  <c r="B331" i="1"/>
  <c r="B255" i="1"/>
  <c r="B217" i="1"/>
  <c r="B141" i="1"/>
  <c r="B65" i="1"/>
  <c r="L384" i="1" l="1"/>
  <c r="K384" i="1"/>
  <c r="L422" i="1"/>
  <c r="K422" i="1"/>
  <c r="L179" i="1"/>
  <c r="K255" i="1"/>
  <c r="L255" i="1"/>
  <c r="K217" i="1"/>
  <c r="L217" i="1"/>
  <c r="K331" i="1"/>
  <c r="L331" i="1"/>
  <c r="K626" i="1"/>
  <c r="L626" i="1"/>
  <c r="L293" i="1"/>
  <c r="L587" i="1"/>
  <c r="K587" i="1"/>
  <c r="K65" i="1"/>
  <c r="L65" i="1"/>
  <c r="K359" i="1"/>
  <c r="L359" i="1"/>
  <c r="K665" i="1"/>
  <c r="L665" i="1"/>
  <c r="K141" i="1"/>
  <c r="L141" i="1"/>
  <c r="I255" i="1"/>
  <c r="J255" i="1"/>
  <c r="J384" i="1"/>
  <c r="I384" i="1"/>
  <c r="I141" i="1"/>
  <c r="J141" i="1"/>
  <c r="I587" i="1"/>
  <c r="J587" i="1"/>
  <c r="I331" i="1"/>
  <c r="J331" i="1"/>
  <c r="I626" i="1"/>
  <c r="J626" i="1"/>
  <c r="I422" i="1"/>
  <c r="J422" i="1"/>
  <c r="I65" i="1"/>
  <c r="J65" i="1"/>
  <c r="I217" i="1"/>
  <c r="J217" i="1"/>
  <c r="J359" i="1"/>
  <c r="I359" i="1"/>
  <c r="I665" i="1"/>
  <c r="J665" i="1"/>
  <c r="G665" i="1"/>
  <c r="H665" i="1"/>
  <c r="G626" i="1"/>
  <c r="H626" i="1"/>
  <c r="G587" i="1"/>
  <c r="H587" i="1"/>
  <c r="H422" i="1"/>
  <c r="G422" i="1"/>
  <c r="H384" i="1"/>
  <c r="G384" i="1"/>
  <c r="E384" i="1"/>
  <c r="F384" i="1"/>
  <c r="G359" i="1"/>
  <c r="H359" i="1"/>
  <c r="G331" i="1"/>
  <c r="H331" i="1"/>
  <c r="G255" i="1"/>
  <c r="H255" i="1"/>
  <c r="G217" i="1"/>
  <c r="H217" i="1"/>
  <c r="G141" i="1"/>
  <c r="H141" i="1"/>
  <c r="G65" i="1"/>
  <c r="H65" i="1"/>
  <c r="E587" i="1"/>
  <c r="F587" i="1"/>
  <c r="E665" i="1"/>
  <c r="F665" i="1"/>
  <c r="E217" i="1"/>
  <c r="F217" i="1"/>
  <c r="F359" i="1"/>
  <c r="E359" i="1"/>
  <c r="E331" i="1"/>
  <c r="F331" i="1"/>
  <c r="E255" i="1"/>
  <c r="F255" i="1"/>
  <c r="E626" i="1"/>
  <c r="F626" i="1"/>
  <c r="E141" i="1"/>
  <c r="F141" i="1"/>
  <c r="E422" i="1"/>
  <c r="F422" i="1"/>
  <c r="E65" i="1"/>
  <c r="F65" i="1"/>
  <c r="B27" i="1"/>
  <c r="K27" i="1" l="1"/>
  <c r="L27" i="1"/>
  <c r="J27" i="1"/>
  <c r="I27" i="1"/>
  <c r="G27" i="1"/>
  <c r="H27" i="1"/>
  <c r="E27" i="1"/>
  <c r="F27" i="1"/>
  <c r="B664" i="1"/>
  <c r="B625" i="1"/>
  <c r="B586" i="1"/>
  <c r="BB421" i="1"/>
  <c r="D421" i="1" s="1"/>
  <c r="AY421" i="1"/>
  <c r="C421" i="1" s="1"/>
  <c r="AQ411" i="1"/>
  <c r="AR411" i="1"/>
  <c r="AO412" i="1"/>
  <c r="AP412" i="1"/>
  <c r="AM413" i="1"/>
  <c r="AN413" i="1"/>
  <c r="AJ415" i="1"/>
  <c r="AI415" i="1"/>
  <c r="AH416" i="1"/>
  <c r="AG416" i="1"/>
  <c r="AF417" i="1"/>
  <c r="AE417" i="1"/>
  <c r="AD418" i="1"/>
  <c r="AB419" i="1"/>
  <c r="AA420" i="1"/>
  <c r="Z421" i="1"/>
  <c r="B421" i="1" s="1"/>
  <c r="B383" i="1"/>
  <c r="B358" i="1"/>
  <c r="B330" i="1"/>
  <c r="B254" i="1"/>
  <c r="B216" i="1"/>
  <c r="M421" i="1" l="1"/>
  <c r="N421" i="1"/>
  <c r="M178" i="1"/>
  <c r="N178" i="1"/>
  <c r="M216" i="1"/>
  <c r="N216" i="1"/>
  <c r="M586" i="1"/>
  <c r="N586" i="1"/>
  <c r="M254" i="1"/>
  <c r="N254" i="1"/>
  <c r="M625" i="1"/>
  <c r="N625" i="1"/>
  <c r="N383" i="1"/>
  <c r="M383" i="1"/>
  <c r="M292" i="1"/>
  <c r="N292" i="1"/>
  <c r="M330" i="1"/>
  <c r="N330" i="1"/>
  <c r="M358" i="1"/>
  <c r="N358" i="1"/>
  <c r="M664" i="1"/>
  <c r="N664" i="1"/>
  <c r="L358" i="1"/>
  <c r="K358" i="1"/>
  <c r="K664" i="1"/>
  <c r="L664" i="1"/>
  <c r="I664" i="1"/>
  <c r="J664" i="1"/>
  <c r="L292" i="1"/>
  <c r="K421" i="1"/>
  <c r="L421" i="1"/>
  <c r="K586" i="1"/>
  <c r="L586" i="1"/>
  <c r="K216" i="1"/>
  <c r="L216" i="1"/>
  <c r="K254" i="1"/>
  <c r="L254" i="1"/>
  <c r="K383" i="1"/>
  <c r="L383" i="1"/>
  <c r="L178" i="1"/>
  <c r="K330" i="1"/>
  <c r="L330" i="1"/>
  <c r="K625" i="1"/>
  <c r="L625" i="1"/>
  <c r="I625" i="1"/>
  <c r="J625" i="1"/>
  <c r="I586" i="1"/>
  <c r="J586" i="1"/>
  <c r="J421" i="1"/>
  <c r="I421" i="1"/>
  <c r="G383" i="1"/>
  <c r="E383" i="1"/>
  <c r="F383" i="1"/>
  <c r="J383" i="1"/>
  <c r="I383" i="1"/>
  <c r="H383" i="1"/>
  <c r="I358" i="1"/>
  <c r="J358" i="1"/>
  <c r="I330" i="1"/>
  <c r="J330" i="1"/>
  <c r="I254" i="1"/>
  <c r="J254" i="1"/>
  <c r="I216" i="1"/>
  <c r="J216" i="1"/>
  <c r="G216" i="1"/>
  <c r="H216" i="1"/>
  <c r="F358" i="1"/>
  <c r="E358" i="1"/>
  <c r="H358" i="1"/>
  <c r="G358" i="1"/>
  <c r="G625" i="1"/>
  <c r="H625" i="1"/>
  <c r="G254" i="1"/>
  <c r="H254" i="1"/>
  <c r="G330" i="1"/>
  <c r="H330" i="1"/>
  <c r="G586" i="1"/>
  <c r="H586" i="1"/>
  <c r="G664" i="1"/>
  <c r="H664" i="1"/>
  <c r="H421" i="1"/>
  <c r="G421" i="1"/>
  <c r="E421" i="1"/>
  <c r="F421" i="1"/>
  <c r="E254" i="1"/>
  <c r="F254" i="1"/>
  <c r="F625" i="1"/>
  <c r="E625" i="1"/>
  <c r="E330" i="1"/>
  <c r="F330" i="1"/>
  <c r="E216" i="1"/>
  <c r="F216" i="1"/>
  <c r="F586" i="1"/>
  <c r="E586" i="1"/>
  <c r="F664" i="1"/>
  <c r="E664" i="1"/>
  <c r="B140" i="1"/>
  <c r="B64" i="1"/>
  <c r="M140" i="1" l="1"/>
  <c r="N140" i="1"/>
  <c r="M64" i="1"/>
  <c r="N64" i="1"/>
  <c r="K64" i="1"/>
  <c r="L64" i="1"/>
  <c r="K140" i="1"/>
  <c r="L140" i="1"/>
  <c r="I140" i="1"/>
  <c r="J140" i="1"/>
  <c r="I64" i="1"/>
  <c r="J64" i="1"/>
  <c r="G140" i="1"/>
  <c r="H140" i="1"/>
  <c r="G64" i="1"/>
  <c r="H64" i="1"/>
  <c r="E140" i="1"/>
  <c r="F140" i="1"/>
  <c r="E64" i="1"/>
  <c r="F64" i="1"/>
  <c r="B26" i="1"/>
  <c r="M26" i="1" l="1"/>
  <c r="N26" i="1"/>
  <c r="L26" i="1"/>
  <c r="K26" i="1"/>
  <c r="I26" i="1"/>
  <c r="J26" i="1"/>
  <c r="H26" i="1"/>
  <c r="G26" i="1"/>
  <c r="E26" i="1"/>
  <c r="F26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A651" i="1"/>
  <c r="Y651" i="1" s="1"/>
  <c r="AU651" i="1" s="1"/>
  <c r="Y650" i="1"/>
  <c r="AU650" i="1" s="1"/>
  <c r="B650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A612" i="1"/>
  <c r="Y612" i="1" s="1"/>
  <c r="Y611" i="1"/>
  <c r="B611" i="1"/>
  <c r="A606" i="1"/>
  <c r="A645" i="1" s="1"/>
  <c r="A603" i="1"/>
  <c r="A642" i="1" s="1"/>
  <c r="D601" i="1"/>
  <c r="D640" i="1" s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A573" i="1"/>
  <c r="Y573" i="1" s="1"/>
  <c r="Y572" i="1"/>
  <c r="B572" i="1"/>
  <c r="Q584" i="1" l="1"/>
  <c r="R584" i="1"/>
  <c r="S583" i="1"/>
  <c r="T583" i="1"/>
  <c r="O585" i="1"/>
  <c r="P585" i="1"/>
  <c r="U621" i="1"/>
  <c r="V621" i="1"/>
  <c r="U660" i="1"/>
  <c r="V660" i="1"/>
  <c r="T622" i="1"/>
  <c r="S622" i="1"/>
  <c r="S661" i="1"/>
  <c r="T661" i="1"/>
  <c r="Q623" i="1"/>
  <c r="R623" i="1"/>
  <c r="Q662" i="1"/>
  <c r="R662" i="1"/>
  <c r="P624" i="1"/>
  <c r="O624" i="1"/>
  <c r="O663" i="1"/>
  <c r="P663" i="1"/>
  <c r="U582" i="1"/>
  <c r="V582" i="1"/>
  <c r="U581" i="1"/>
  <c r="V581" i="1"/>
  <c r="S660" i="1"/>
  <c r="T660" i="1"/>
  <c r="Q660" i="1"/>
  <c r="R660" i="1"/>
  <c r="S582" i="1"/>
  <c r="T582" i="1"/>
  <c r="R622" i="1"/>
  <c r="Q622" i="1"/>
  <c r="Q661" i="1"/>
  <c r="R661" i="1"/>
  <c r="M661" i="1"/>
  <c r="O661" i="1"/>
  <c r="P661" i="1"/>
  <c r="M585" i="1"/>
  <c r="N585" i="1"/>
  <c r="T621" i="1"/>
  <c r="S621" i="1"/>
  <c r="R583" i="1"/>
  <c r="Q583" i="1"/>
  <c r="O623" i="1"/>
  <c r="P623" i="1"/>
  <c r="U658" i="1"/>
  <c r="V658" i="1"/>
  <c r="P662" i="1"/>
  <c r="O662" i="1"/>
  <c r="M662" i="1"/>
  <c r="N662" i="1"/>
  <c r="O584" i="1"/>
  <c r="P584" i="1"/>
  <c r="U620" i="1"/>
  <c r="V620" i="1"/>
  <c r="M624" i="1"/>
  <c r="N624" i="1"/>
  <c r="U659" i="1"/>
  <c r="V659" i="1"/>
  <c r="S659" i="1"/>
  <c r="T659" i="1"/>
  <c r="M663" i="1"/>
  <c r="N663" i="1"/>
  <c r="K663" i="1"/>
  <c r="L663" i="1"/>
  <c r="Q621" i="1"/>
  <c r="R621" i="1"/>
  <c r="O622" i="1"/>
  <c r="P622" i="1"/>
  <c r="U619" i="1"/>
  <c r="V619" i="1"/>
  <c r="M623" i="1"/>
  <c r="N623" i="1"/>
  <c r="S620" i="1"/>
  <c r="T620" i="1"/>
  <c r="K624" i="1"/>
  <c r="L624" i="1"/>
  <c r="Q582" i="1"/>
  <c r="R582" i="1"/>
  <c r="K585" i="1"/>
  <c r="L585" i="1"/>
  <c r="O583" i="1"/>
  <c r="P583" i="1"/>
  <c r="S581" i="1"/>
  <c r="T581" i="1"/>
  <c r="U580" i="1"/>
  <c r="V580" i="1"/>
  <c r="M584" i="1"/>
  <c r="N584" i="1"/>
  <c r="O582" i="1"/>
  <c r="P582" i="1"/>
  <c r="O621" i="1"/>
  <c r="P621" i="1"/>
  <c r="G655" i="1"/>
  <c r="H655" i="1"/>
  <c r="M622" i="1"/>
  <c r="N622" i="1"/>
  <c r="U652" i="1"/>
  <c r="G652" i="1"/>
  <c r="H652" i="1"/>
  <c r="O660" i="1"/>
  <c r="P660" i="1"/>
  <c r="H660" i="1"/>
  <c r="G660" i="1"/>
  <c r="S580" i="1"/>
  <c r="T580" i="1"/>
  <c r="K584" i="1"/>
  <c r="L584" i="1"/>
  <c r="S619" i="1"/>
  <c r="T619" i="1"/>
  <c r="K623" i="1"/>
  <c r="L623" i="1"/>
  <c r="U653" i="1"/>
  <c r="G653" i="1"/>
  <c r="H653" i="1"/>
  <c r="U657" i="1"/>
  <c r="V657" i="1"/>
  <c r="G657" i="1"/>
  <c r="H657" i="1"/>
  <c r="N661" i="1"/>
  <c r="G661" i="1"/>
  <c r="H661" i="1"/>
  <c r="U651" i="1"/>
  <c r="G651" i="1"/>
  <c r="H651" i="1"/>
  <c r="Q659" i="1"/>
  <c r="R659" i="1"/>
  <c r="G659" i="1"/>
  <c r="H659" i="1"/>
  <c r="I663" i="1"/>
  <c r="J663" i="1"/>
  <c r="G663" i="1"/>
  <c r="H663" i="1"/>
  <c r="V579" i="1"/>
  <c r="U579" i="1"/>
  <c r="M583" i="1"/>
  <c r="N583" i="1"/>
  <c r="U618" i="1"/>
  <c r="V618" i="1"/>
  <c r="H650" i="1"/>
  <c r="G650" i="1"/>
  <c r="H656" i="1"/>
  <c r="G656" i="1"/>
  <c r="Q581" i="1"/>
  <c r="R581" i="1"/>
  <c r="I585" i="1"/>
  <c r="J585" i="1"/>
  <c r="Q620" i="1"/>
  <c r="R620" i="1"/>
  <c r="J624" i="1"/>
  <c r="I624" i="1"/>
  <c r="G654" i="1"/>
  <c r="H654" i="1"/>
  <c r="T658" i="1"/>
  <c r="S658" i="1"/>
  <c r="G658" i="1"/>
  <c r="H658" i="1"/>
  <c r="K662" i="1"/>
  <c r="L662" i="1"/>
  <c r="G662" i="1"/>
  <c r="H662" i="1"/>
  <c r="H611" i="1"/>
  <c r="G611" i="1"/>
  <c r="U613" i="1"/>
  <c r="G613" i="1"/>
  <c r="H613" i="1"/>
  <c r="G617" i="1"/>
  <c r="H617" i="1"/>
  <c r="G621" i="1"/>
  <c r="H621" i="1"/>
  <c r="U614" i="1"/>
  <c r="G614" i="1"/>
  <c r="H614" i="1"/>
  <c r="G618" i="1"/>
  <c r="H618" i="1"/>
  <c r="G622" i="1"/>
  <c r="H622" i="1"/>
  <c r="G615" i="1"/>
  <c r="H615" i="1"/>
  <c r="G619" i="1"/>
  <c r="H619" i="1"/>
  <c r="G623" i="1"/>
  <c r="H623" i="1"/>
  <c r="G612" i="1"/>
  <c r="H612" i="1"/>
  <c r="H616" i="1"/>
  <c r="G616" i="1"/>
  <c r="H620" i="1"/>
  <c r="G620" i="1"/>
  <c r="G624" i="1"/>
  <c r="H624" i="1"/>
  <c r="U574" i="1"/>
  <c r="G574" i="1"/>
  <c r="H574" i="1"/>
  <c r="U575" i="1"/>
  <c r="H575" i="1"/>
  <c r="G575" i="1"/>
  <c r="H579" i="1"/>
  <c r="G579" i="1"/>
  <c r="H583" i="1"/>
  <c r="G583" i="1"/>
  <c r="G578" i="1"/>
  <c r="H578" i="1"/>
  <c r="G576" i="1"/>
  <c r="H576" i="1"/>
  <c r="G580" i="1"/>
  <c r="H580" i="1"/>
  <c r="G584" i="1"/>
  <c r="H584" i="1"/>
  <c r="H572" i="1"/>
  <c r="G572" i="1"/>
  <c r="G582" i="1"/>
  <c r="H582" i="1"/>
  <c r="H573" i="1"/>
  <c r="G573" i="1"/>
  <c r="H577" i="1"/>
  <c r="G577" i="1"/>
  <c r="H581" i="1"/>
  <c r="G581" i="1"/>
  <c r="H585" i="1"/>
  <c r="G585" i="1"/>
  <c r="P659" i="1"/>
  <c r="O659" i="1"/>
  <c r="M659" i="1"/>
  <c r="N659" i="1"/>
  <c r="R580" i="1"/>
  <c r="Q580" i="1"/>
  <c r="J584" i="1"/>
  <c r="I584" i="1"/>
  <c r="T618" i="1"/>
  <c r="S618" i="1"/>
  <c r="L622" i="1"/>
  <c r="K622" i="1"/>
  <c r="J622" i="1"/>
  <c r="I622" i="1"/>
  <c r="V656" i="1"/>
  <c r="U656" i="1"/>
  <c r="T656" i="1"/>
  <c r="S656" i="1"/>
  <c r="N660" i="1"/>
  <c r="M660" i="1"/>
  <c r="L660" i="1"/>
  <c r="K660" i="1"/>
  <c r="K583" i="1"/>
  <c r="L583" i="1"/>
  <c r="J583" i="1"/>
  <c r="I583" i="1"/>
  <c r="U617" i="1"/>
  <c r="V617" i="1"/>
  <c r="M621" i="1"/>
  <c r="N621" i="1"/>
  <c r="U655" i="1"/>
  <c r="V655" i="1"/>
  <c r="E663" i="1"/>
  <c r="F663" i="1"/>
  <c r="P581" i="1"/>
  <c r="O581" i="1"/>
  <c r="E585" i="1"/>
  <c r="F585" i="1"/>
  <c r="Q619" i="1"/>
  <c r="R619" i="1"/>
  <c r="J623" i="1"/>
  <c r="I623" i="1"/>
  <c r="S657" i="1"/>
  <c r="T657" i="1"/>
  <c r="R657" i="1"/>
  <c r="Q657" i="1"/>
  <c r="K661" i="1"/>
  <c r="L661" i="1"/>
  <c r="J661" i="1"/>
  <c r="I661" i="1"/>
  <c r="S579" i="1"/>
  <c r="T579" i="1"/>
  <c r="U572" i="1"/>
  <c r="V578" i="1"/>
  <c r="U578" i="1"/>
  <c r="N582" i="1"/>
  <c r="M582" i="1"/>
  <c r="O620" i="1"/>
  <c r="P620" i="1"/>
  <c r="E624" i="1"/>
  <c r="F624" i="1"/>
  <c r="R658" i="1"/>
  <c r="Q658" i="1"/>
  <c r="O658" i="1"/>
  <c r="P658" i="1"/>
  <c r="J662" i="1"/>
  <c r="I662" i="1"/>
  <c r="U612" i="1"/>
  <c r="U616" i="1"/>
  <c r="V616" i="1"/>
  <c r="N620" i="1"/>
  <c r="M620" i="1"/>
  <c r="O619" i="1"/>
  <c r="P619" i="1"/>
  <c r="T617" i="1"/>
  <c r="S617" i="1"/>
  <c r="K621" i="1"/>
  <c r="L621" i="1"/>
  <c r="Q618" i="1"/>
  <c r="R618" i="1"/>
  <c r="S578" i="1"/>
  <c r="T578" i="1"/>
  <c r="K582" i="1"/>
  <c r="L582" i="1"/>
  <c r="M581" i="1"/>
  <c r="N581" i="1"/>
  <c r="Q579" i="1"/>
  <c r="R579" i="1"/>
  <c r="U577" i="1"/>
  <c r="V577" i="1"/>
  <c r="O580" i="1"/>
  <c r="P580" i="1"/>
  <c r="E584" i="1"/>
  <c r="F584" i="1"/>
  <c r="M618" i="1"/>
  <c r="O618" i="1"/>
  <c r="P618" i="1"/>
  <c r="F622" i="1"/>
  <c r="P650" i="1"/>
  <c r="M657" i="1"/>
  <c r="O657" i="1"/>
  <c r="P657" i="1"/>
  <c r="E661" i="1"/>
  <c r="Q615" i="1"/>
  <c r="V615" i="1"/>
  <c r="U615" i="1"/>
  <c r="I619" i="1"/>
  <c r="N619" i="1"/>
  <c r="M619" i="1"/>
  <c r="E623" i="1"/>
  <c r="F623" i="1"/>
  <c r="Q654" i="1"/>
  <c r="V654" i="1"/>
  <c r="U654" i="1"/>
  <c r="I658" i="1"/>
  <c r="N658" i="1"/>
  <c r="M658" i="1"/>
  <c r="E662" i="1"/>
  <c r="F662" i="1"/>
  <c r="Q616" i="1"/>
  <c r="T616" i="1"/>
  <c r="S616" i="1"/>
  <c r="I620" i="1"/>
  <c r="L620" i="1"/>
  <c r="K620" i="1"/>
  <c r="O650" i="1"/>
  <c r="Q655" i="1"/>
  <c r="T655" i="1"/>
  <c r="S655" i="1"/>
  <c r="I659" i="1"/>
  <c r="L659" i="1"/>
  <c r="K659" i="1"/>
  <c r="F583" i="1"/>
  <c r="U611" i="1"/>
  <c r="M617" i="1"/>
  <c r="R617" i="1"/>
  <c r="Q617" i="1"/>
  <c r="E621" i="1"/>
  <c r="J621" i="1"/>
  <c r="I621" i="1"/>
  <c r="F652" i="1"/>
  <c r="M656" i="1"/>
  <c r="R656" i="1"/>
  <c r="Q656" i="1"/>
  <c r="E660" i="1"/>
  <c r="J660" i="1"/>
  <c r="I660" i="1"/>
  <c r="E577" i="1"/>
  <c r="T577" i="1"/>
  <c r="S577" i="1"/>
  <c r="O578" i="1"/>
  <c r="R578" i="1"/>
  <c r="Q578" i="1"/>
  <c r="F582" i="1"/>
  <c r="J582" i="1"/>
  <c r="I582" i="1"/>
  <c r="J619" i="1"/>
  <c r="Q576" i="1"/>
  <c r="U576" i="1"/>
  <c r="V576" i="1"/>
  <c r="I580" i="1"/>
  <c r="M580" i="1"/>
  <c r="N580" i="1"/>
  <c r="U573" i="1"/>
  <c r="F581" i="1"/>
  <c r="L581" i="1"/>
  <c r="K581" i="1"/>
  <c r="M579" i="1"/>
  <c r="O579" i="1"/>
  <c r="P579" i="1"/>
  <c r="F575" i="1"/>
  <c r="O573" i="1"/>
  <c r="F573" i="1"/>
  <c r="E619" i="1"/>
  <c r="K580" i="1"/>
  <c r="E615" i="1"/>
  <c r="E618" i="1"/>
  <c r="S575" i="1"/>
  <c r="J618" i="1"/>
  <c r="F657" i="1"/>
  <c r="O652" i="1"/>
  <c r="P575" i="1"/>
  <c r="J581" i="1"/>
  <c r="F650" i="1"/>
  <c r="P652" i="1"/>
  <c r="P576" i="1"/>
  <c r="O576" i="1"/>
  <c r="K575" i="1"/>
  <c r="F576" i="1"/>
  <c r="E581" i="1"/>
  <c r="E583" i="1"/>
  <c r="F651" i="1"/>
  <c r="S651" i="1"/>
  <c r="F661" i="1"/>
  <c r="P651" i="1"/>
  <c r="K651" i="1"/>
  <c r="T572" i="1"/>
  <c r="T574" i="1"/>
  <c r="L579" i="1"/>
  <c r="T573" i="1"/>
  <c r="S574" i="1"/>
  <c r="K579" i="1"/>
  <c r="P572" i="1"/>
  <c r="K573" i="1"/>
  <c r="S573" i="1"/>
  <c r="P574" i="1"/>
  <c r="O575" i="1"/>
  <c r="L576" i="1"/>
  <c r="T576" i="1"/>
  <c r="N577" i="1"/>
  <c r="J578" i="1"/>
  <c r="F580" i="1"/>
  <c r="E582" i="1"/>
  <c r="P616" i="1"/>
  <c r="K617" i="1"/>
  <c r="F620" i="1"/>
  <c r="L650" i="1"/>
  <c r="T650" i="1"/>
  <c r="O651" i="1"/>
  <c r="L652" i="1"/>
  <c r="T652" i="1"/>
  <c r="K653" i="1"/>
  <c r="S653" i="1"/>
  <c r="P654" i="1"/>
  <c r="K657" i="1"/>
  <c r="L572" i="1"/>
  <c r="L574" i="1"/>
  <c r="K572" i="1"/>
  <c r="S572" i="1"/>
  <c r="L573" i="1"/>
  <c r="K574" i="1"/>
  <c r="R577" i="1"/>
  <c r="N578" i="1"/>
  <c r="F572" i="1"/>
  <c r="O572" i="1"/>
  <c r="P573" i="1"/>
  <c r="F574" i="1"/>
  <c r="O574" i="1"/>
  <c r="L575" i="1"/>
  <c r="T575" i="1"/>
  <c r="K576" i="1"/>
  <c r="S576" i="1"/>
  <c r="J577" i="1"/>
  <c r="E578" i="1"/>
  <c r="F579" i="1"/>
  <c r="L580" i="1"/>
  <c r="F616" i="1"/>
  <c r="O616" i="1"/>
  <c r="P617" i="1"/>
  <c r="N618" i="1"/>
  <c r="F621" i="1"/>
  <c r="K650" i="1"/>
  <c r="S650" i="1"/>
  <c r="L651" i="1"/>
  <c r="T651" i="1"/>
  <c r="K652" i="1"/>
  <c r="S652" i="1"/>
  <c r="P653" i="1"/>
  <c r="F654" i="1"/>
  <c r="O654" i="1"/>
  <c r="F658" i="1"/>
  <c r="L616" i="1"/>
  <c r="F617" i="1"/>
  <c r="O617" i="1"/>
  <c r="E622" i="1"/>
  <c r="F653" i="1"/>
  <c r="O653" i="1"/>
  <c r="L654" i="1"/>
  <c r="T654" i="1"/>
  <c r="L658" i="1"/>
  <c r="K616" i="1"/>
  <c r="L617" i="1"/>
  <c r="L653" i="1"/>
  <c r="T653" i="1"/>
  <c r="K654" i="1"/>
  <c r="S654" i="1"/>
  <c r="L657" i="1"/>
  <c r="K658" i="1"/>
  <c r="A574" i="1"/>
  <c r="M577" i="1"/>
  <c r="I578" i="1"/>
  <c r="I581" i="1"/>
  <c r="E572" i="1"/>
  <c r="J572" i="1"/>
  <c r="N572" i="1"/>
  <c r="R572" i="1"/>
  <c r="V572" i="1"/>
  <c r="E573" i="1"/>
  <c r="J573" i="1"/>
  <c r="N573" i="1"/>
  <c r="R573" i="1"/>
  <c r="V573" i="1"/>
  <c r="E574" i="1"/>
  <c r="J574" i="1"/>
  <c r="N574" i="1"/>
  <c r="R574" i="1"/>
  <c r="V574" i="1"/>
  <c r="E575" i="1"/>
  <c r="J575" i="1"/>
  <c r="N575" i="1"/>
  <c r="R575" i="1"/>
  <c r="V575" i="1"/>
  <c r="E576" i="1"/>
  <c r="J576" i="1"/>
  <c r="N576" i="1"/>
  <c r="R576" i="1"/>
  <c r="L577" i="1"/>
  <c r="P577" i="1"/>
  <c r="L578" i="1"/>
  <c r="P578" i="1"/>
  <c r="E579" i="1"/>
  <c r="J579" i="1"/>
  <c r="N579" i="1"/>
  <c r="E580" i="1"/>
  <c r="J580" i="1"/>
  <c r="L611" i="1"/>
  <c r="P611" i="1"/>
  <c r="T611" i="1"/>
  <c r="L612" i="1"/>
  <c r="P612" i="1"/>
  <c r="T612" i="1"/>
  <c r="A613" i="1"/>
  <c r="L613" i="1"/>
  <c r="P613" i="1"/>
  <c r="T613" i="1"/>
  <c r="L614" i="1"/>
  <c r="P614" i="1"/>
  <c r="T614" i="1"/>
  <c r="L615" i="1"/>
  <c r="P615" i="1"/>
  <c r="T615" i="1"/>
  <c r="E616" i="1"/>
  <c r="J616" i="1"/>
  <c r="N616" i="1"/>
  <c r="R616" i="1"/>
  <c r="E617" i="1"/>
  <c r="J617" i="1"/>
  <c r="N617" i="1"/>
  <c r="L618" i="1"/>
  <c r="L619" i="1"/>
  <c r="E620" i="1"/>
  <c r="J620" i="1"/>
  <c r="E650" i="1"/>
  <c r="J650" i="1"/>
  <c r="N650" i="1"/>
  <c r="R650" i="1"/>
  <c r="V650" i="1"/>
  <c r="E651" i="1"/>
  <c r="J651" i="1"/>
  <c r="N651" i="1"/>
  <c r="R651" i="1"/>
  <c r="V651" i="1"/>
  <c r="E652" i="1"/>
  <c r="J652" i="1"/>
  <c r="N652" i="1"/>
  <c r="R652" i="1"/>
  <c r="V652" i="1"/>
  <c r="E653" i="1"/>
  <c r="J653" i="1"/>
  <c r="N653" i="1"/>
  <c r="R653" i="1"/>
  <c r="V653" i="1"/>
  <c r="E654" i="1"/>
  <c r="J654" i="1"/>
  <c r="N654" i="1"/>
  <c r="R654" i="1"/>
  <c r="L655" i="1"/>
  <c r="P655" i="1"/>
  <c r="L656" i="1"/>
  <c r="P656" i="1"/>
  <c r="E657" i="1"/>
  <c r="J657" i="1"/>
  <c r="N657" i="1"/>
  <c r="E658" i="1"/>
  <c r="J658" i="1"/>
  <c r="I577" i="1"/>
  <c r="Q577" i="1"/>
  <c r="M578" i="1"/>
  <c r="I572" i="1"/>
  <c r="M572" i="1"/>
  <c r="Q572" i="1"/>
  <c r="I573" i="1"/>
  <c r="M573" i="1"/>
  <c r="Q573" i="1"/>
  <c r="I574" i="1"/>
  <c r="M574" i="1"/>
  <c r="Q574" i="1"/>
  <c r="I575" i="1"/>
  <c r="M575" i="1"/>
  <c r="Q575" i="1"/>
  <c r="I576" i="1"/>
  <c r="M576" i="1"/>
  <c r="F577" i="1"/>
  <c r="K577" i="1"/>
  <c r="O577" i="1"/>
  <c r="F578" i="1"/>
  <c r="K578" i="1"/>
  <c r="I579" i="1"/>
  <c r="F611" i="1"/>
  <c r="K611" i="1"/>
  <c r="O611" i="1"/>
  <c r="S611" i="1"/>
  <c r="F612" i="1"/>
  <c r="K612" i="1"/>
  <c r="O612" i="1"/>
  <c r="S612" i="1"/>
  <c r="F613" i="1"/>
  <c r="K613" i="1"/>
  <c r="O613" i="1"/>
  <c r="S613" i="1"/>
  <c r="F614" i="1"/>
  <c r="K614" i="1"/>
  <c r="O614" i="1"/>
  <c r="S614" i="1"/>
  <c r="F615" i="1"/>
  <c r="K615" i="1"/>
  <c r="O615" i="1"/>
  <c r="S615" i="1"/>
  <c r="I616" i="1"/>
  <c r="M616" i="1"/>
  <c r="I617" i="1"/>
  <c r="F618" i="1"/>
  <c r="K618" i="1"/>
  <c r="F619" i="1"/>
  <c r="K619" i="1"/>
  <c r="I650" i="1"/>
  <c r="M650" i="1"/>
  <c r="Q650" i="1"/>
  <c r="U650" i="1"/>
  <c r="I651" i="1"/>
  <c r="M651" i="1"/>
  <c r="Q651" i="1"/>
  <c r="I652" i="1"/>
  <c r="M652" i="1"/>
  <c r="Q652" i="1"/>
  <c r="I653" i="1"/>
  <c r="M653" i="1"/>
  <c r="Q653" i="1"/>
  <c r="I654" i="1"/>
  <c r="M654" i="1"/>
  <c r="F655" i="1"/>
  <c r="K655" i="1"/>
  <c r="O655" i="1"/>
  <c r="F656" i="1"/>
  <c r="K656" i="1"/>
  <c r="O656" i="1"/>
  <c r="I657" i="1"/>
  <c r="F659" i="1"/>
  <c r="F660" i="1"/>
  <c r="E611" i="1"/>
  <c r="J611" i="1"/>
  <c r="N611" i="1"/>
  <c r="R611" i="1"/>
  <c r="V611" i="1"/>
  <c r="E612" i="1"/>
  <c r="J612" i="1"/>
  <c r="N612" i="1"/>
  <c r="R612" i="1"/>
  <c r="V612" i="1"/>
  <c r="E613" i="1"/>
  <c r="J613" i="1"/>
  <c r="N613" i="1"/>
  <c r="R613" i="1"/>
  <c r="V613" i="1"/>
  <c r="E614" i="1"/>
  <c r="J614" i="1"/>
  <c r="N614" i="1"/>
  <c r="R614" i="1"/>
  <c r="V614" i="1"/>
  <c r="J615" i="1"/>
  <c r="N615" i="1"/>
  <c r="R615" i="1"/>
  <c r="A652" i="1"/>
  <c r="E655" i="1"/>
  <c r="J655" i="1"/>
  <c r="N655" i="1"/>
  <c r="R655" i="1"/>
  <c r="E656" i="1"/>
  <c r="J656" i="1"/>
  <c r="N656" i="1"/>
  <c r="E659" i="1"/>
  <c r="J659" i="1"/>
  <c r="I611" i="1"/>
  <c r="M611" i="1"/>
  <c r="Q611" i="1"/>
  <c r="I612" i="1"/>
  <c r="M612" i="1"/>
  <c r="Q612" i="1"/>
  <c r="I613" i="1"/>
  <c r="M613" i="1"/>
  <c r="Q613" i="1"/>
  <c r="I614" i="1"/>
  <c r="M614" i="1"/>
  <c r="Q614" i="1"/>
  <c r="I615" i="1"/>
  <c r="M615" i="1"/>
  <c r="I618" i="1"/>
  <c r="I655" i="1"/>
  <c r="M655" i="1"/>
  <c r="I656" i="1"/>
  <c r="Y574" i="1" l="1"/>
  <c r="A575" i="1"/>
  <c r="Y613" i="1"/>
  <c r="A614" i="1"/>
  <c r="Y652" i="1"/>
  <c r="AU652" i="1" s="1"/>
  <c r="A653" i="1"/>
  <c r="Y575" i="1" l="1"/>
  <c r="A576" i="1"/>
  <c r="Y653" i="1"/>
  <c r="AU653" i="1" s="1"/>
  <c r="A654" i="1"/>
  <c r="Y614" i="1"/>
  <c r="A615" i="1"/>
  <c r="Y615" i="1" l="1"/>
  <c r="A616" i="1"/>
  <c r="Y576" i="1"/>
  <c r="A577" i="1"/>
  <c r="Y654" i="1"/>
  <c r="AU654" i="1" s="1"/>
  <c r="A655" i="1"/>
  <c r="Y655" i="1" l="1"/>
  <c r="AU655" i="1" s="1"/>
  <c r="A656" i="1"/>
  <c r="Y616" i="1"/>
  <c r="A617" i="1"/>
  <c r="Y577" i="1"/>
  <c r="A578" i="1"/>
  <c r="A579" i="1" l="1"/>
  <c r="Y578" i="1"/>
  <c r="Y656" i="1"/>
  <c r="AU656" i="1" s="1"/>
  <c r="A657" i="1"/>
  <c r="Y617" i="1"/>
  <c r="A618" i="1"/>
  <c r="Y657" i="1" l="1"/>
  <c r="AU657" i="1" s="1"/>
  <c r="A658" i="1"/>
  <c r="A580" i="1"/>
  <c r="Y579" i="1"/>
  <c r="Y618" i="1"/>
  <c r="A619" i="1"/>
  <c r="Y619" i="1" l="1"/>
  <c r="A620" i="1"/>
  <c r="Y580" i="1"/>
  <c r="A581" i="1"/>
  <c r="Y658" i="1"/>
  <c r="AU658" i="1" s="1"/>
  <c r="A659" i="1"/>
  <c r="Y659" i="1" l="1"/>
  <c r="AU659" i="1" s="1"/>
  <c r="A660" i="1"/>
  <c r="Y620" i="1"/>
  <c r="A621" i="1"/>
  <c r="Y581" i="1"/>
  <c r="A582" i="1"/>
  <c r="A583" i="1" l="1"/>
  <c r="Y582" i="1"/>
  <c r="Y660" i="1"/>
  <c r="AU660" i="1" s="1"/>
  <c r="A661" i="1"/>
  <c r="Y621" i="1"/>
  <c r="A622" i="1"/>
  <c r="A623" i="1" l="1"/>
  <c r="Y622" i="1"/>
  <c r="Y661" i="1"/>
  <c r="AU661" i="1" s="1"/>
  <c r="A662" i="1"/>
  <c r="Y583" i="1"/>
  <c r="A584" i="1"/>
  <c r="Y584" i="1" l="1"/>
  <c r="A585" i="1"/>
  <c r="Y662" i="1"/>
  <c r="AU662" i="1" s="1"/>
  <c r="A663" i="1"/>
  <c r="Y623" i="1"/>
  <c r="A624" i="1"/>
  <c r="AY420" i="1"/>
  <c r="C420" i="1" s="1"/>
  <c r="BB420" i="1"/>
  <c r="D420" i="1" s="1"/>
  <c r="AQ410" i="1"/>
  <c r="AR410" i="1"/>
  <c r="AO411" i="1"/>
  <c r="AP411" i="1"/>
  <c r="AM412" i="1"/>
  <c r="AN412" i="1"/>
  <c r="AK413" i="1"/>
  <c r="AL413" i="1"/>
  <c r="AG415" i="1"/>
  <c r="AH415" i="1"/>
  <c r="AF416" i="1"/>
  <c r="AE416" i="1"/>
  <c r="AD417" i="1"/>
  <c r="AB418" i="1"/>
  <c r="AA419" i="1"/>
  <c r="Z420" i="1"/>
  <c r="B420" i="1" s="1"/>
  <c r="B357" i="1"/>
  <c r="B382" i="1"/>
  <c r="B329" i="1"/>
  <c r="B253" i="1"/>
  <c r="B215" i="1"/>
  <c r="B139" i="1"/>
  <c r="B63" i="1"/>
  <c r="B25" i="1"/>
  <c r="F39" i="1"/>
  <c r="F115" i="1" s="1"/>
  <c r="F153" i="1" s="1"/>
  <c r="AQ409" i="1"/>
  <c r="Z409" i="1"/>
  <c r="B409" i="1" s="1"/>
  <c r="G409" i="1" s="1"/>
  <c r="AR409" i="1"/>
  <c r="AO410" i="1"/>
  <c r="Z410" i="1"/>
  <c r="B410" i="1" s="1"/>
  <c r="G410" i="1" s="1"/>
  <c r="AP410" i="1"/>
  <c r="AM411" i="1"/>
  <c r="Z411" i="1"/>
  <c r="B411" i="1" s="1"/>
  <c r="G411" i="1" s="1"/>
  <c r="AN411" i="1"/>
  <c r="AK412" i="1"/>
  <c r="Z412" i="1"/>
  <c r="B412" i="1" s="1"/>
  <c r="G412" i="1" s="1"/>
  <c r="AL412" i="1"/>
  <c r="AI413" i="1"/>
  <c r="Z413" i="1"/>
  <c r="B413" i="1" s="1"/>
  <c r="AJ413" i="1"/>
  <c r="Z414" i="1"/>
  <c r="B414" i="1" s="1"/>
  <c r="AE415" i="1"/>
  <c r="Z415" i="1"/>
  <c r="B415" i="1" s="1"/>
  <c r="AF415" i="1"/>
  <c r="AD416" i="1"/>
  <c r="Z416" i="1"/>
  <c r="B416" i="1" s="1"/>
  <c r="AB417" i="1"/>
  <c r="Z417" i="1"/>
  <c r="B417" i="1" s="1"/>
  <c r="AA418" i="1"/>
  <c r="Z418" i="1"/>
  <c r="B418" i="1" s="1"/>
  <c r="AD408" i="1"/>
  <c r="Z408" i="1"/>
  <c r="B408" i="1" s="1"/>
  <c r="G408" i="1" s="1"/>
  <c r="AD409" i="1"/>
  <c r="AD410" i="1"/>
  <c r="AD411" i="1"/>
  <c r="AD412" i="1"/>
  <c r="AD413" i="1"/>
  <c r="AD414" i="1"/>
  <c r="AD415" i="1"/>
  <c r="AD407" i="1"/>
  <c r="Z407" i="1"/>
  <c r="B407" i="1" s="1"/>
  <c r="AA417" i="1"/>
  <c r="Z419" i="1"/>
  <c r="B419" i="1" s="1"/>
  <c r="BB419" i="1"/>
  <c r="D419" i="1" s="1"/>
  <c r="AY419" i="1"/>
  <c r="C419" i="1" s="1"/>
  <c r="A408" i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B379" i="1"/>
  <c r="B380" i="1"/>
  <c r="B381" i="1"/>
  <c r="B354" i="1"/>
  <c r="B355" i="1"/>
  <c r="B356" i="1"/>
  <c r="A380" i="1"/>
  <c r="A381" i="1" s="1"/>
  <c r="Y381" i="1" s="1"/>
  <c r="A355" i="1"/>
  <c r="A356" i="1" s="1"/>
  <c r="B318" i="1"/>
  <c r="B319" i="1"/>
  <c r="P319" i="1" s="1"/>
  <c r="B320" i="1"/>
  <c r="B321" i="1"/>
  <c r="G321" i="1" s="1"/>
  <c r="B322" i="1"/>
  <c r="G322" i="1" s="1"/>
  <c r="B323" i="1"/>
  <c r="I323" i="1" s="1"/>
  <c r="B324" i="1"/>
  <c r="B325" i="1"/>
  <c r="B326" i="1"/>
  <c r="B327" i="1"/>
  <c r="B328" i="1"/>
  <c r="A317" i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B317" i="1"/>
  <c r="B316" i="1"/>
  <c r="B280" i="1"/>
  <c r="B281" i="1"/>
  <c r="B279" i="1"/>
  <c r="B282" i="1"/>
  <c r="G282" i="1" s="1"/>
  <c r="B283" i="1"/>
  <c r="G283" i="1" s="1"/>
  <c r="B284" i="1"/>
  <c r="G284" i="1" s="1"/>
  <c r="B285" i="1"/>
  <c r="B286" i="1"/>
  <c r="B287" i="1"/>
  <c r="B278" i="1"/>
  <c r="B288" i="1"/>
  <c r="A279" i="1"/>
  <c r="A280" i="1" s="1"/>
  <c r="A281" i="1" s="1"/>
  <c r="A282" i="1" s="1"/>
  <c r="A283" i="1" s="1"/>
  <c r="A284" i="1" s="1"/>
  <c r="A285" i="1" s="1"/>
  <c r="A286" i="1" s="1"/>
  <c r="A287" i="1" s="1"/>
  <c r="A288" i="1" s="1"/>
  <c r="B242" i="1"/>
  <c r="B243" i="1"/>
  <c r="N243" i="1" s="1"/>
  <c r="B241" i="1"/>
  <c r="B244" i="1"/>
  <c r="B245" i="1"/>
  <c r="G245" i="1" s="1"/>
  <c r="B246" i="1"/>
  <c r="G246" i="1" s="1"/>
  <c r="B247" i="1"/>
  <c r="B248" i="1"/>
  <c r="B249" i="1"/>
  <c r="B240" i="1"/>
  <c r="B250" i="1"/>
  <c r="B251" i="1"/>
  <c r="B252" i="1"/>
  <c r="A241" i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B204" i="1"/>
  <c r="B205" i="1"/>
  <c r="B203" i="1"/>
  <c r="B206" i="1"/>
  <c r="J206" i="1" s="1"/>
  <c r="B207" i="1"/>
  <c r="G207" i="1" s="1"/>
  <c r="B208" i="1"/>
  <c r="G208" i="1" s="1"/>
  <c r="B209" i="1"/>
  <c r="B210" i="1"/>
  <c r="B211" i="1"/>
  <c r="B202" i="1"/>
  <c r="B212" i="1"/>
  <c r="B213" i="1"/>
  <c r="B214" i="1"/>
  <c r="A203" i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B166" i="1"/>
  <c r="B167" i="1"/>
  <c r="B165" i="1"/>
  <c r="B168" i="1"/>
  <c r="B169" i="1"/>
  <c r="G169" i="1" s="1"/>
  <c r="B170" i="1"/>
  <c r="G170" i="1" s="1"/>
  <c r="B171" i="1"/>
  <c r="B172" i="1"/>
  <c r="B173" i="1"/>
  <c r="B164" i="1"/>
  <c r="B174" i="1"/>
  <c r="A165" i="1"/>
  <c r="B128" i="1"/>
  <c r="B129" i="1"/>
  <c r="B127" i="1"/>
  <c r="G127" i="1" s="1"/>
  <c r="B130" i="1"/>
  <c r="G130" i="1" s="1"/>
  <c r="B131" i="1"/>
  <c r="G131" i="1" s="1"/>
  <c r="B132" i="1"/>
  <c r="G132" i="1" s="1"/>
  <c r="B133" i="1"/>
  <c r="B134" i="1"/>
  <c r="B135" i="1"/>
  <c r="B126" i="1"/>
  <c r="B136" i="1"/>
  <c r="B137" i="1"/>
  <c r="A127" i="1"/>
  <c r="A128" i="1" s="1"/>
  <c r="B138" i="1"/>
  <c r="B88" i="1"/>
  <c r="B89" i="1"/>
  <c r="B90" i="1"/>
  <c r="B91" i="1"/>
  <c r="M91" i="1" s="1"/>
  <c r="B92" i="1"/>
  <c r="B93" i="1"/>
  <c r="G93" i="1" s="1"/>
  <c r="B94" i="1"/>
  <c r="G94" i="1" s="1"/>
  <c r="B95" i="1"/>
  <c r="B96" i="1"/>
  <c r="B97" i="1"/>
  <c r="B98" i="1"/>
  <c r="A89" i="1"/>
  <c r="A90" i="1" s="1"/>
  <c r="A91" i="1" s="1"/>
  <c r="A92" i="1" s="1"/>
  <c r="A93" i="1" s="1"/>
  <c r="A94" i="1" s="1"/>
  <c r="A95" i="1" s="1"/>
  <c r="A96" i="1" s="1"/>
  <c r="A97" i="1" s="1"/>
  <c r="A98" i="1" s="1"/>
  <c r="AR407" i="1"/>
  <c r="AR408" i="1"/>
  <c r="AQ407" i="1"/>
  <c r="AQ408" i="1"/>
  <c r="AP407" i="1"/>
  <c r="AP408" i="1"/>
  <c r="AP409" i="1"/>
  <c r="AO407" i="1"/>
  <c r="AO408" i="1"/>
  <c r="AO409" i="1"/>
  <c r="AN407" i="1"/>
  <c r="AN408" i="1"/>
  <c r="AN409" i="1"/>
  <c r="AN410" i="1"/>
  <c r="AM407" i="1"/>
  <c r="AM408" i="1"/>
  <c r="AM409" i="1"/>
  <c r="AM410" i="1"/>
  <c r="AJ407" i="1"/>
  <c r="AJ408" i="1"/>
  <c r="AJ409" i="1"/>
  <c r="AJ410" i="1"/>
  <c r="AJ411" i="1"/>
  <c r="AJ412" i="1"/>
  <c r="AI407" i="1"/>
  <c r="AI408" i="1"/>
  <c r="AI409" i="1"/>
  <c r="AI410" i="1"/>
  <c r="AI411" i="1"/>
  <c r="AI412" i="1"/>
  <c r="AG407" i="1"/>
  <c r="AG408" i="1"/>
  <c r="AG409" i="1"/>
  <c r="AG410" i="1"/>
  <c r="AG411" i="1"/>
  <c r="AG412" i="1"/>
  <c r="AG413" i="1"/>
  <c r="AE407" i="1"/>
  <c r="AE408" i="1"/>
  <c r="AE409" i="1"/>
  <c r="AE410" i="1"/>
  <c r="AE411" i="1"/>
  <c r="AE412" i="1"/>
  <c r="AE413" i="1"/>
  <c r="AE414" i="1"/>
  <c r="AB407" i="1"/>
  <c r="AB408" i="1"/>
  <c r="AB409" i="1"/>
  <c r="AB410" i="1"/>
  <c r="AB411" i="1"/>
  <c r="AB412" i="1"/>
  <c r="AB413" i="1"/>
  <c r="AB414" i="1"/>
  <c r="AB415" i="1"/>
  <c r="AB416" i="1"/>
  <c r="BB407" i="1"/>
  <c r="D407" i="1" s="1"/>
  <c r="BB408" i="1"/>
  <c r="D408" i="1" s="1"/>
  <c r="BB409" i="1"/>
  <c r="D409" i="1" s="1"/>
  <c r="BB410" i="1"/>
  <c r="D410" i="1" s="1"/>
  <c r="BB411" i="1"/>
  <c r="D411" i="1" s="1"/>
  <c r="BB412" i="1"/>
  <c r="D412" i="1" s="1"/>
  <c r="BB413" i="1"/>
  <c r="D413" i="1" s="1"/>
  <c r="BB414" i="1"/>
  <c r="D414" i="1" s="1"/>
  <c r="BB415" i="1"/>
  <c r="D415" i="1" s="1"/>
  <c r="BB416" i="1"/>
  <c r="D416" i="1" s="1"/>
  <c r="BB417" i="1"/>
  <c r="D417" i="1" s="1"/>
  <c r="BB418" i="1"/>
  <c r="D418" i="1" s="1"/>
  <c r="AY407" i="1"/>
  <c r="C407" i="1" s="1"/>
  <c r="AY408" i="1"/>
  <c r="C408" i="1" s="1"/>
  <c r="AY409" i="1"/>
  <c r="C409" i="1" s="1"/>
  <c r="AY410" i="1"/>
  <c r="C410" i="1" s="1"/>
  <c r="AY411" i="1"/>
  <c r="C411" i="1" s="1"/>
  <c r="AY412" i="1"/>
  <c r="C412" i="1" s="1"/>
  <c r="AY413" i="1"/>
  <c r="C413" i="1" s="1"/>
  <c r="AY414" i="1"/>
  <c r="C414" i="1" s="1"/>
  <c r="AY415" i="1"/>
  <c r="C415" i="1" s="1"/>
  <c r="AY416" i="1"/>
  <c r="C416" i="1" s="1"/>
  <c r="AY417" i="1"/>
  <c r="C417" i="1" s="1"/>
  <c r="AY418" i="1"/>
  <c r="C418" i="1" s="1"/>
  <c r="O319" i="1"/>
  <c r="F319" i="1"/>
  <c r="B50" i="1"/>
  <c r="B51" i="1"/>
  <c r="B52" i="1"/>
  <c r="B53" i="1"/>
  <c r="B54" i="1"/>
  <c r="B55" i="1"/>
  <c r="G55" i="1" s="1"/>
  <c r="B56" i="1"/>
  <c r="G56" i="1" s="1"/>
  <c r="B57" i="1"/>
  <c r="B58" i="1"/>
  <c r="B59" i="1"/>
  <c r="B60" i="1"/>
  <c r="B61" i="1"/>
  <c r="B62" i="1"/>
  <c r="A51" i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B12" i="1"/>
  <c r="B13" i="1"/>
  <c r="B14" i="1"/>
  <c r="G14" i="1" s="1"/>
  <c r="B15" i="1"/>
  <c r="B16" i="1"/>
  <c r="G16" i="1" s="1"/>
  <c r="B17" i="1"/>
  <c r="G17" i="1" s="1"/>
  <c r="B18" i="1"/>
  <c r="G18" i="1" s="1"/>
  <c r="B19" i="1"/>
  <c r="B20" i="1"/>
  <c r="B21" i="1"/>
  <c r="B22" i="1"/>
  <c r="B23" i="1"/>
  <c r="B24" i="1"/>
  <c r="A13" i="1"/>
  <c r="Y13" i="1" s="1"/>
  <c r="Z372" i="1"/>
  <c r="A371" i="1"/>
  <c r="Y354" i="1"/>
  <c r="Z347" i="1"/>
  <c r="A346" i="1"/>
  <c r="D344" i="1"/>
  <c r="F343" i="1"/>
  <c r="AJ547" i="1"/>
  <c r="AK547" i="1"/>
  <c r="AH548" i="1"/>
  <c r="AI548" i="1"/>
  <c r="AF549" i="1"/>
  <c r="AG549" i="1"/>
  <c r="AB550" i="1"/>
  <c r="AE550" i="1"/>
  <c r="AA552" i="1"/>
  <c r="Z553" i="1"/>
  <c r="Y554" i="1"/>
  <c r="B554" i="1" s="1"/>
  <c r="D554" i="1"/>
  <c r="D525" i="1"/>
  <c r="C525" i="1"/>
  <c r="B522" i="1"/>
  <c r="D493" i="1"/>
  <c r="C493" i="1"/>
  <c r="B490" i="1"/>
  <c r="D461" i="1"/>
  <c r="C461" i="1"/>
  <c r="B458" i="1"/>
  <c r="AL411" i="1"/>
  <c r="AK411" i="1"/>
  <c r="AH413" i="1"/>
  <c r="AF414" i="1"/>
  <c r="Y553" i="1"/>
  <c r="B553" i="1" s="1"/>
  <c r="D553" i="1"/>
  <c r="Z552" i="1"/>
  <c r="Y552" i="1"/>
  <c r="B552" i="1" s="1"/>
  <c r="D552" i="1"/>
  <c r="AA551" i="1"/>
  <c r="Z551" i="1"/>
  <c r="Y551" i="1"/>
  <c r="B551" i="1" s="1"/>
  <c r="D551" i="1"/>
  <c r="AA550" i="1"/>
  <c r="Z550" i="1"/>
  <c r="Y550" i="1"/>
  <c r="B550" i="1" s="1"/>
  <c r="D550" i="1"/>
  <c r="AE549" i="1"/>
  <c r="AB549" i="1"/>
  <c r="AA549" i="1"/>
  <c r="Z549" i="1"/>
  <c r="Y549" i="1"/>
  <c r="B549" i="1" s="1"/>
  <c r="D549" i="1"/>
  <c r="AG548" i="1"/>
  <c r="AF548" i="1"/>
  <c r="AE548" i="1"/>
  <c r="AB548" i="1"/>
  <c r="AA548" i="1"/>
  <c r="Z548" i="1"/>
  <c r="Y548" i="1"/>
  <c r="B548" i="1" s="1"/>
  <c r="D548" i="1"/>
  <c r="AI547" i="1"/>
  <c r="AH547" i="1"/>
  <c r="AG547" i="1"/>
  <c r="AF547" i="1"/>
  <c r="AE547" i="1"/>
  <c r="AB547" i="1"/>
  <c r="AA547" i="1"/>
  <c r="Z547" i="1"/>
  <c r="Y547" i="1"/>
  <c r="B547" i="1" s="1"/>
  <c r="D547" i="1"/>
  <c r="AM546" i="1"/>
  <c r="AL546" i="1"/>
  <c r="AK546" i="1"/>
  <c r="AJ546" i="1"/>
  <c r="AI546" i="1"/>
  <c r="AH546" i="1"/>
  <c r="AG546" i="1"/>
  <c r="AF546" i="1"/>
  <c r="AE546" i="1"/>
  <c r="AB546" i="1"/>
  <c r="AA546" i="1"/>
  <c r="Z546" i="1"/>
  <c r="Y546" i="1"/>
  <c r="B546" i="1" s="1"/>
  <c r="D546" i="1"/>
  <c r="AO545" i="1"/>
  <c r="AN545" i="1"/>
  <c r="AM545" i="1"/>
  <c r="AL545" i="1"/>
  <c r="AK545" i="1"/>
  <c r="AJ545" i="1"/>
  <c r="AI545" i="1"/>
  <c r="AH545" i="1"/>
  <c r="AG545" i="1"/>
  <c r="AF545" i="1"/>
  <c r="AE545" i="1"/>
  <c r="AB545" i="1"/>
  <c r="AA545" i="1"/>
  <c r="Z545" i="1"/>
  <c r="Y545" i="1"/>
  <c r="B545" i="1" s="1"/>
  <c r="D545" i="1"/>
  <c r="AQ544" i="1"/>
  <c r="AP544" i="1"/>
  <c r="AO544" i="1"/>
  <c r="AN544" i="1"/>
  <c r="AM544" i="1"/>
  <c r="AL544" i="1"/>
  <c r="AK544" i="1"/>
  <c r="AJ544" i="1"/>
  <c r="AI544" i="1"/>
  <c r="AH544" i="1"/>
  <c r="AG544" i="1"/>
  <c r="AF544" i="1"/>
  <c r="AE544" i="1"/>
  <c r="AB544" i="1"/>
  <c r="AA544" i="1"/>
  <c r="Z544" i="1"/>
  <c r="Y544" i="1"/>
  <c r="B544" i="1" s="1"/>
  <c r="D544" i="1"/>
  <c r="AQ543" i="1"/>
  <c r="AP543" i="1"/>
  <c r="AO543" i="1"/>
  <c r="AN543" i="1"/>
  <c r="AM543" i="1"/>
  <c r="AL543" i="1"/>
  <c r="AK543" i="1"/>
  <c r="AJ543" i="1"/>
  <c r="AI543" i="1"/>
  <c r="AH543" i="1"/>
  <c r="AG543" i="1"/>
  <c r="AF543" i="1"/>
  <c r="AE543" i="1"/>
  <c r="AB543" i="1"/>
  <c r="AA543" i="1"/>
  <c r="Z543" i="1"/>
  <c r="Y543" i="1"/>
  <c r="B543" i="1" s="1"/>
  <c r="D543" i="1"/>
  <c r="AQ542" i="1"/>
  <c r="AP542" i="1"/>
  <c r="AO542" i="1"/>
  <c r="AN542" i="1"/>
  <c r="AM542" i="1"/>
  <c r="AL542" i="1"/>
  <c r="AK542" i="1"/>
  <c r="AJ542" i="1"/>
  <c r="AI542" i="1"/>
  <c r="AH542" i="1"/>
  <c r="AG542" i="1"/>
  <c r="AF542" i="1"/>
  <c r="AE542" i="1"/>
  <c r="AB542" i="1"/>
  <c r="AA542" i="1"/>
  <c r="Z542" i="1"/>
  <c r="Y542" i="1"/>
  <c r="B542" i="1" s="1"/>
  <c r="D542" i="1"/>
  <c r="AQ541" i="1"/>
  <c r="AP541" i="1"/>
  <c r="AO541" i="1"/>
  <c r="AN541" i="1"/>
  <c r="AM541" i="1"/>
  <c r="AL541" i="1"/>
  <c r="AK541" i="1"/>
  <c r="AJ541" i="1"/>
  <c r="AI541" i="1"/>
  <c r="AH541" i="1"/>
  <c r="AG541" i="1"/>
  <c r="AF541" i="1"/>
  <c r="AE541" i="1"/>
  <c r="AB541" i="1"/>
  <c r="AA541" i="1"/>
  <c r="Z541" i="1"/>
  <c r="Y541" i="1"/>
  <c r="B541" i="1" s="1"/>
  <c r="D541" i="1"/>
  <c r="AQ540" i="1"/>
  <c r="AP540" i="1"/>
  <c r="AO540" i="1"/>
  <c r="AN540" i="1"/>
  <c r="AM540" i="1"/>
  <c r="AL540" i="1"/>
  <c r="AK540" i="1"/>
  <c r="AJ540" i="1"/>
  <c r="AI540" i="1"/>
  <c r="AH540" i="1"/>
  <c r="AG540" i="1"/>
  <c r="AF540" i="1"/>
  <c r="AE540" i="1"/>
  <c r="AB540" i="1"/>
  <c r="AA540" i="1"/>
  <c r="Z540" i="1"/>
  <c r="Y540" i="1"/>
  <c r="B540" i="1" s="1"/>
  <c r="D540" i="1"/>
  <c r="A540" i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Q539" i="1"/>
  <c r="AP539" i="1"/>
  <c r="AO539" i="1"/>
  <c r="AN539" i="1"/>
  <c r="AM539" i="1"/>
  <c r="AL539" i="1"/>
  <c r="AK539" i="1"/>
  <c r="AJ539" i="1"/>
  <c r="AI539" i="1"/>
  <c r="AH539" i="1"/>
  <c r="AG539" i="1"/>
  <c r="AF539" i="1"/>
  <c r="AE539" i="1"/>
  <c r="AB539" i="1"/>
  <c r="AA539" i="1"/>
  <c r="Z539" i="1"/>
  <c r="Y539" i="1"/>
  <c r="B539" i="1" s="1"/>
  <c r="D539" i="1"/>
  <c r="A531" i="1"/>
  <c r="D529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A508" i="1"/>
  <c r="Y508" i="1" s="1"/>
  <c r="Y507" i="1"/>
  <c r="B507" i="1"/>
  <c r="A499" i="1"/>
  <c r="D497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A476" i="1"/>
  <c r="Y476" i="1" s="1"/>
  <c r="Y475" i="1"/>
  <c r="B475" i="1"/>
  <c r="A467" i="1"/>
  <c r="D465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A444" i="1"/>
  <c r="A445" i="1" s="1"/>
  <c r="Y445" i="1" s="1"/>
  <c r="Y443" i="1"/>
  <c r="B443" i="1"/>
  <c r="A435" i="1"/>
  <c r="D433" i="1"/>
  <c r="AA416" i="1"/>
  <c r="AA415" i="1"/>
  <c r="AA414" i="1"/>
  <c r="AF413" i="1"/>
  <c r="AA413" i="1"/>
  <c r="AH412" i="1"/>
  <c r="AF412" i="1"/>
  <c r="AA412" i="1"/>
  <c r="AH411" i="1"/>
  <c r="AF411" i="1"/>
  <c r="AA411" i="1"/>
  <c r="AL410" i="1"/>
  <c r="AK410" i="1"/>
  <c r="AH410" i="1"/>
  <c r="AF410" i="1"/>
  <c r="AA410" i="1"/>
  <c r="AL409" i="1"/>
  <c r="AK409" i="1"/>
  <c r="AH409" i="1"/>
  <c r="AF409" i="1"/>
  <c r="AA409" i="1"/>
  <c r="AL408" i="1"/>
  <c r="AK408" i="1"/>
  <c r="AH408" i="1"/>
  <c r="AF408" i="1"/>
  <c r="AA408" i="1"/>
  <c r="AL407" i="1"/>
  <c r="AK407" i="1"/>
  <c r="AH407" i="1"/>
  <c r="AF407" i="1"/>
  <c r="AA407" i="1"/>
  <c r="Z400" i="1"/>
  <c r="AU400" i="1" s="1"/>
  <c r="A399" i="1"/>
  <c r="D397" i="1"/>
  <c r="F396" i="1"/>
  <c r="F561" i="1" s="1"/>
  <c r="F600" i="1" s="1"/>
  <c r="F639" i="1" s="1"/>
  <c r="Z309" i="1"/>
  <c r="Z272" i="1"/>
  <c r="A270" i="1"/>
  <c r="D268" i="1"/>
  <c r="F267" i="1"/>
  <c r="Z234" i="1"/>
  <c r="A232" i="1"/>
  <c r="D230" i="1"/>
  <c r="F229" i="1"/>
  <c r="Z196" i="1"/>
  <c r="Z158" i="1"/>
  <c r="A156" i="1"/>
  <c r="D154" i="1"/>
  <c r="Z120" i="1"/>
  <c r="A118" i="1"/>
  <c r="D116" i="1"/>
  <c r="Z82" i="1"/>
  <c r="A80" i="1"/>
  <c r="D78" i="1"/>
  <c r="A45" i="1"/>
  <c r="A83" i="1" s="1"/>
  <c r="A121" i="1" s="1"/>
  <c r="A159" i="1" s="1"/>
  <c r="A197" i="1" s="1"/>
  <c r="A235" i="1" s="1"/>
  <c r="A273" i="1" s="1"/>
  <c r="A311" i="1" s="1"/>
  <c r="Z44" i="1"/>
  <c r="A42" i="1"/>
  <c r="D40" i="1"/>
  <c r="Z6" i="1"/>
  <c r="Y202" i="1"/>
  <c r="Y240" i="1"/>
  <c r="Y407" i="1"/>
  <c r="AT407" i="1" s="1"/>
  <c r="Y88" i="1"/>
  <c r="Y278" i="1"/>
  <c r="Y50" i="1"/>
  <c r="Y126" i="1"/>
  <c r="Y164" i="1"/>
  <c r="Y316" i="1"/>
  <c r="Y12" i="1"/>
  <c r="Y355" i="1" l="1"/>
  <c r="Y247" i="1"/>
  <c r="H411" i="1"/>
  <c r="F408" i="1"/>
  <c r="F282" i="1"/>
  <c r="S61" i="1"/>
  <c r="T61" i="1"/>
  <c r="S251" i="1"/>
  <c r="T251" i="1"/>
  <c r="Y246" i="1"/>
  <c r="Q24" i="1"/>
  <c r="R24" i="1"/>
  <c r="U60" i="1"/>
  <c r="V60" i="1"/>
  <c r="U98" i="1"/>
  <c r="V98" i="1"/>
  <c r="Q214" i="1"/>
  <c r="R214" i="1"/>
  <c r="U250" i="1"/>
  <c r="V250" i="1"/>
  <c r="O215" i="1"/>
  <c r="P215" i="1"/>
  <c r="S23" i="1"/>
  <c r="T23" i="1"/>
  <c r="S213" i="1"/>
  <c r="T213" i="1"/>
  <c r="L316" i="1"/>
  <c r="Q356" i="1"/>
  <c r="R356" i="1"/>
  <c r="U417" i="1"/>
  <c r="V417" i="1"/>
  <c r="O253" i="1"/>
  <c r="P253" i="1"/>
  <c r="U22" i="1"/>
  <c r="V22" i="1"/>
  <c r="Q176" i="1"/>
  <c r="R176" i="1"/>
  <c r="U212" i="1"/>
  <c r="V212" i="1"/>
  <c r="S355" i="1"/>
  <c r="T355" i="1"/>
  <c r="Q419" i="1"/>
  <c r="R419" i="1"/>
  <c r="O291" i="1"/>
  <c r="P291" i="1"/>
  <c r="Q138" i="1"/>
  <c r="R138" i="1"/>
  <c r="S175" i="1"/>
  <c r="T175" i="1"/>
  <c r="V354" i="1"/>
  <c r="U354" i="1"/>
  <c r="O25" i="1"/>
  <c r="P25" i="1"/>
  <c r="O329" i="1"/>
  <c r="P329" i="1"/>
  <c r="U174" i="1"/>
  <c r="V174" i="1"/>
  <c r="Q290" i="1"/>
  <c r="R290" i="1"/>
  <c r="Q328" i="1"/>
  <c r="R328" i="1"/>
  <c r="Q381" i="1"/>
  <c r="R381" i="1"/>
  <c r="O63" i="1"/>
  <c r="P63" i="1"/>
  <c r="P382" i="1"/>
  <c r="O382" i="1"/>
  <c r="S137" i="1"/>
  <c r="T137" i="1"/>
  <c r="S289" i="1"/>
  <c r="T289" i="1"/>
  <c r="S327" i="1"/>
  <c r="T327" i="1"/>
  <c r="S380" i="1"/>
  <c r="T380" i="1"/>
  <c r="P357" i="1"/>
  <c r="O357" i="1"/>
  <c r="Q62" i="1"/>
  <c r="R62" i="1"/>
  <c r="U136" i="1"/>
  <c r="V136" i="1"/>
  <c r="Q252" i="1"/>
  <c r="R252" i="1"/>
  <c r="U288" i="1"/>
  <c r="V288" i="1"/>
  <c r="U326" i="1"/>
  <c r="V326" i="1"/>
  <c r="V379" i="1"/>
  <c r="U379" i="1"/>
  <c r="O139" i="1"/>
  <c r="P139" i="1"/>
  <c r="O420" i="1"/>
  <c r="P420" i="1"/>
  <c r="T418" i="1"/>
  <c r="S418" i="1"/>
  <c r="O177" i="1"/>
  <c r="P177" i="1"/>
  <c r="E323" i="1"/>
  <c r="O316" i="1"/>
  <c r="R316" i="1"/>
  <c r="K170" i="1"/>
  <c r="I316" i="1"/>
  <c r="U316" i="1"/>
  <c r="F323" i="1"/>
  <c r="J323" i="1"/>
  <c r="V316" i="1"/>
  <c r="K243" i="1"/>
  <c r="K316" i="1"/>
  <c r="Q316" i="1"/>
  <c r="M243" i="1"/>
  <c r="Q61" i="1"/>
  <c r="R61" i="1"/>
  <c r="S98" i="1"/>
  <c r="T98" i="1"/>
  <c r="T174" i="1"/>
  <c r="S174" i="1"/>
  <c r="U211" i="1"/>
  <c r="V211" i="1"/>
  <c r="O290" i="1"/>
  <c r="P290" i="1"/>
  <c r="U287" i="1"/>
  <c r="V287" i="1"/>
  <c r="P381" i="1"/>
  <c r="O381" i="1"/>
  <c r="G407" i="1"/>
  <c r="M63" i="1"/>
  <c r="N63" i="1"/>
  <c r="M382" i="1"/>
  <c r="N382" i="1"/>
  <c r="S60" i="1"/>
  <c r="T60" i="1"/>
  <c r="V97" i="1"/>
  <c r="U97" i="1"/>
  <c r="Q137" i="1"/>
  <c r="R137" i="1"/>
  <c r="Q213" i="1"/>
  <c r="R213" i="1"/>
  <c r="O240" i="1"/>
  <c r="Q289" i="1"/>
  <c r="R289" i="1"/>
  <c r="T316" i="1"/>
  <c r="Q327" i="1"/>
  <c r="R327" i="1"/>
  <c r="P356" i="1"/>
  <c r="O356" i="1"/>
  <c r="Q380" i="1"/>
  <c r="R380" i="1"/>
  <c r="T417" i="1"/>
  <c r="S417" i="1"/>
  <c r="M253" i="1"/>
  <c r="N253" i="1"/>
  <c r="M357" i="1"/>
  <c r="N357" i="1"/>
  <c r="V135" i="1"/>
  <c r="U135" i="1"/>
  <c r="P214" i="1"/>
  <c r="O214" i="1"/>
  <c r="S250" i="1"/>
  <c r="T250" i="1"/>
  <c r="O328" i="1"/>
  <c r="P328" i="1"/>
  <c r="M215" i="1"/>
  <c r="N215" i="1"/>
  <c r="U59" i="1"/>
  <c r="V59" i="1"/>
  <c r="S136" i="1"/>
  <c r="T136" i="1"/>
  <c r="O176" i="1"/>
  <c r="P176" i="1"/>
  <c r="U173" i="1"/>
  <c r="V173" i="1"/>
  <c r="S212" i="1"/>
  <c r="T212" i="1"/>
  <c r="P252" i="1"/>
  <c r="O252" i="1"/>
  <c r="U249" i="1"/>
  <c r="V249" i="1"/>
  <c r="S288" i="1"/>
  <c r="T288" i="1"/>
  <c r="S326" i="1"/>
  <c r="T326" i="1"/>
  <c r="Q355" i="1"/>
  <c r="R355" i="1"/>
  <c r="S379" i="1"/>
  <c r="T379" i="1"/>
  <c r="P419" i="1"/>
  <c r="O419" i="1"/>
  <c r="M139" i="1"/>
  <c r="N139" i="1"/>
  <c r="M291" i="1"/>
  <c r="N291" i="1"/>
  <c r="N420" i="1"/>
  <c r="M420" i="1"/>
  <c r="O62" i="1"/>
  <c r="P62" i="1"/>
  <c r="O138" i="1"/>
  <c r="P138" i="1"/>
  <c r="Q175" i="1"/>
  <c r="R175" i="1"/>
  <c r="Q251" i="1"/>
  <c r="R251" i="1"/>
  <c r="U325" i="1"/>
  <c r="V325" i="1"/>
  <c r="T354" i="1"/>
  <c r="S354" i="1"/>
  <c r="R418" i="1"/>
  <c r="Q418" i="1"/>
  <c r="U416" i="1"/>
  <c r="V416" i="1"/>
  <c r="N177" i="1"/>
  <c r="M177" i="1"/>
  <c r="M329" i="1"/>
  <c r="N329" i="1"/>
  <c r="R417" i="1"/>
  <c r="Q417" i="1"/>
  <c r="N419" i="1"/>
  <c r="M419" i="1"/>
  <c r="L420" i="1"/>
  <c r="K420" i="1"/>
  <c r="P418" i="1"/>
  <c r="O418" i="1"/>
  <c r="S416" i="1"/>
  <c r="T416" i="1"/>
  <c r="M381" i="1"/>
  <c r="J381" i="1"/>
  <c r="I381" i="1"/>
  <c r="H381" i="1"/>
  <c r="K381" i="1"/>
  <c r="G381" i="1"/>
  <c r="E381" i="1"/>
  <c r="N381" i="1"/>
  <c r="L381" i="1"/>
  <c r="F381" i="1"/>
  <c r="L382" i="1"/>
  <c r="F382" i="1"/>
  <c r="J382" i="1"/>
  <c r="I382" i="1"/>
  <c r="H382" i="1"/>
  <c r="K382" i="1"/>
  <c r="G382" i="1"/>
  <c r="E382" i="1"/>
  <c r="Y241" i="1"/>
  <c r="F243" i="1"/>
  <c r="O243" i="1"/>
  <c r="E319" i="1"/>
  <c r="F316" i="1"/>
  <c r="J319" i="1"/>
  <c r="M316" i="1"/>
  <c r="S316" i="1"/>
  <c r="R379" i="1"/>
  <c r="I379" i="1"/>
  <c r="M379" i="1"/>
  <c r="Q379" i="1"/>
  <c r="E379" i="1"/>
  <c r="F379" i="1"/>
  <c r="J379" i="1"/>
  <c r="N379" i="1"/>
  <c r="G379" i="1"/>
  <c r="K379" i="1"/>
  <c r="O379" i="1"/>
  <c r="H379" i="1"/>
  <c r="L379" i="1"/>
  <c r="P379" i="1"/>
  <c r="P380" i="1"/>
  <c r="M380" i="1"/>
  <c r="J380" i="1"/>
  <c r="I380" i="1"/>
  <c r="H380" i="1"/>
  <c r="O380" i="1"/>
  <c r="K380" i="1"/>
  <c r="G380" i="1"/>
  <c r="E380" i="1"/>
  <c r="N380" i="1"/>
  <c r="L380" i="1"/>
  <c r="F380" i="1"/>
  <c r="Y251" i="1"/>
  <c r="Y244" i="1"/>
  <c r="Y250" i="1"/>
  <c r="Y243" i="1"/>
  <c r="J243" i="1"/>
  <c r="E316" i="1"/>
  <c r="J316" i="1"/>
  <c r="N316" i="1"/>
  <c r="P316" i="1"/>
  <c r="M356" i="1"/>
  <c r="N356" i="1"/>
  <c r="K357" i="1"/>
  <c r="L357" i="1"/>
  <c r="O355" i="1"/>
  <c r="P355" i="1"/>
  <c r="P354" i="1"/>
  <c r="O354" i="1"/>
  <c r="Q354" i="1"/>
  <c r="R354" i="1"/>
  <c r="M328" i="1"/>
  <c r="N328" i="1"/>
  <c r="O327" i="1"/>
  <c r="P327" i="1"/>
  <c r="Q326" i="1"/>
  <c r="R326" i="1"/>
  <c r="U324" i="1"/>
  <c r="V324" i="1"/>
  <c r="S325" i="1"/>
  <c r="T325" i="1"/>
  <c r="K329" i="1"/>
  <c r="L329" i="1"/>
  <c r="M290" i="1"/>
  <c r="N290" i="1"/>
  <c r="O289" i="1"/>
  <c r="P289" i="1"/>
  <c r="F286" i="1"/>
  <c r="U286" i="1"/>
  <c r="V286" i="1"/>
  <c r="Q288" i="1"/>
  <c r="R288" i="1"/>
  <c r="L291" i="1"/>
  <c r="S287" i="1"/>
  <c r="T287" i="1"/>
  <c r="Q250" i="1"/>
  <c r="R250" i="1"/>
  <c r="R240" i="1"/>
  <c r="K253" i="1"/>
  <c r="L253" i="1"/>
  <c r="M252" i="1"/>
  <c r="N252" i="1"/>
  <c r="S249" i="1"/>
  <c r="T249" i="1"/>
  <c r="O251" i="1"/>
  <c r="P251" i="1"/>
  <c r="U248" i="1"/>
  <c r="V248" i="1"/>
  <c r="S211" i="1"/>
  <c r="T211" i="1"/>
  <c r="K215" i="1"/>
  <c r="L215" i="1"/>
  <c r="O213" i="1"/>
  <c r="P213" i="1"/>
  <c r="U210" i="1"/>
  <c r="V210" i="1"/>
  <c r="Q212" i="1"/>
  <c r="R212" i="1"/>
  <c r="M214" i="1"/>
  <c r="N214" i="1"/>
  <c r="Q174" i="1"/>
  <c r="R174" i="1"/>
  <c r="M176" i="1"/>
  <c r="N176" i="1"/>
  <c r="S173" i="1"/>
  <c r="T173" i="1"/>
  <c r="O175" i="1"/>
  <c r="P175" i="1"/>
  <c r="U172" i="1"/>
  <c r="V172" i="1"/>
  <c r="L177" i="1"/>
  <c r="O137" i="1"/>
  <c r="P137" i="1"/>
  <c r="U134" i="1"/>
  <c r="V134" i="1"/>
  <c r="Q136" i="1"/>
  <c r="R136" i="1"/>
  <c r="K139" i="1"/>
  <c r="L139" i="1"/>
  <c r="S135" i="1"/>
  <c r="T135" i="1"/>
  <c r="M138" i="1"/>
  <c r="N138" i="1"/>
  <c r="Q98" i="1"/>
  <c r="R98" i="1"/>
  <c r="S97" i="1"/>
  <c r="T97" i="1"/>
  <c r="U96" i="1"/>
  <c r="V96" i="1"/>
  <c r="O61" i="1"/>
  <c r="P61" i="1"/>
  <c r="K63" i="1"/>
  <c r="L63" i="1"/>
  <c r="Q60" i="1"/>
  <c r="R60" i="1"/>
  <c r="S59" i="1"/>
  <c r="T59" i="1"/>
  <c r="M62" i="1"/>
  <c r="N62" i="1"/>
  <c r="U58" i="1"/>
  <c r="V58" i="1"/>
  <c r="P24" i="1"/>
  <c r="O24" i="1"/>
  <c r="U21" i="1"/>
  <c r="V21" i="1"/>
  <c r="R23" i="1"/>
  <c r="Q23" i="1"/>
  <c r="U415" i="1"/>
  <c r="V415" i="1"/>
  <c r="T22" i="1"/>
  <c r="S22" i="1"/>
  <c r="N25" i="1"/>
  <c r="M25" i="1"/>
  <c r="Y413" i="1"/>
  <c r="AT413" i="1" s="1"/>
  <c r="E130" i="1"/>
  <c r="L240" i="1"/>
  <c r="S240" i="1"/>
  <c r="I130" i="1"/>
  <c r="F240" i="1"/>
  <c r="V240" i="1"/>
  <c r="F170" i="1"/>
  <c r="E246" i="1"/>
  <c r="I243" i="1"/>
  <c r="K240" i="1"/>
  <c r="M240" i="1"/>
  <c r="Q243" i="1"/>
  <c r="E286" i="1"/>
  <c r="Y249" i="1"/>
  <c r="Y248" i="1"/>
  <c r="Y245" i="1"/>
  <c r="Y242" i="1"/>
  <c r="I170" i="1"/>
  <c r="E243" i="1"/>
  <c r="I240" i="1"/>
  <c r="L243" i="1"/>
  <c r="G213" i="1"/>
  <c r="M213" i="1"/>
  <c r="N213" i="1"/>
  <c r="G210" i="1"/>
  <c r="T210" i="1"/>
  <c r="S210" i="1"/>
  <c r="G240" i="1"/>
  <c r="M289" i="1"/>
  <c r="N289" i="1"/>
  <c r="G286" i="1"/>
  <c r="T286" i="1"/>
  <c r="S286" i="1"/>
  <c r="G316" i="1"/>
  <c r="G327" i="1"/>
  <c r="M327" i="1"/>
  <c r="N327" i="1"/>
  <c r="G323" i="1"/>
  <c r="U323" i="1"/>
  <c r="V323" i="1"/>
  <c r="K356" i="1"/>
  <c r="L356" i="1"/>
  <c r="E356" i="1"/>
  <c r="J356" i="1"/>
  <c r="H356" i="1"/>
  <c r="I356" i="1"/>
  <c r="G356" i="1"/>
  <c r="F356" i="1"/>
  <c r="I253" i="1"/>
  <c r="J253" i="1"/>
  <c r="I357" i="1"/>
  <c r="G357" i="1"/>
  <c r="E357" i="1"/>
  <c r="J357" i="1"/>
  <c r="H357" i="1"/>
  <c r="F357" i="1"/>
  <c r="G214" i="1"/>
  <c r="K214" i="1"/>
  <c r="L214" i="1"/>
  <c r="G211" i="1"/>
  <c r="Q211" i="1"/>
  <c r="R211" i="1"/>
  <c r="G247" i="1"/>
  <c r="U247" i="1"/>
  <c r="V247" i="1"/>
  <c r="L290" i="1"/>
  <c r="G328" i="1"/>
  <c r="L328" i="1"/>
  <c r="K328" i="1"/>
  <c r="A664" i="1"/>
  <c r="Y663" i="1"/>
  <c r="AU663" i="1" s="1"/>
  <c r="G212" i="1"/>
  <c r="O212" i="1"/>
  <c r="P212" i="1"/>
  <c r="G209" i="1"/>
  <c r="U209" i="1"/>
  <c r="V209" i="1"/>
  <c r="G252" i="1"/>
  <c r="L252" i="1"/>
  <c r="K252" i="1"/>
  <c r="G249" i="1"/>
  <c r="Q249" i="1"/>
  <c r="R249" i="1"/>
  <c r="G288" i="1"/>
  <c r="O288" i="1"/>
  <c r="P288" i="1"/>
  <c r="G285" i="1"/>
  <c r="U285" i="1"/>
  <c r="V285" i="1"/>
  <c r="G326" i="1"/>
  <c r="O326" i="1"/>
  <c r="P326" i="1"/>
  <c r="I355" i="1"/>
  <c r="G355" i="1"/>
  <c r="J355" i="1"/>
  <c r="H355" i="1"/>
  <c r="F355" i="1"/>
  <c r="N355" i="1"/>
  <c r="L355" i="1"/>
  <c r="K355" i="1"/>
  <c r="M355" i="1"/>
  <c r="E355" i="1"/>
  <c r="A625" i="1"/>
  <c r="Y624" i="1"/>
  <c r="A586" i="1"/>
  <c r="Y585" i="1"/>
  <c r="G250" i="1"/>
  <c r="O250" i="1"/>
  <c r="P250" i="1"/>
  <c r="G287" i="1"/>
  <c r="Q287" i="1"/>
  <c r="R287" i="1"/>
  <c r="G324" i="1"/>
  <c r="S324" i="1"/>
  <c r="T324" i="1"/>
  <c r="I215" i="1"/>
  <c r="J215" i="1"/>
  <c r="G202" i="1"/>
  <c r="G251" i="1"/>
  <c r="M251" i="1"/>
  <c r="N251" i="1"/>
  <c r="G248" i="1"/>
  <c r="S248" i="1"/>
  <c r="T248" i="1"/>
  <c r="G278" i="1"/>
  <c r="G325" i="1"/>
  <c r="Q325" i="1"/>
  <c r="R325" i="1"/>
  <c r="M354" i="1"/>
  <c r="K354" i="1"/>
  <c r="F354" i="1"/>
  <c r="E354" i="1"/>
  <c r="N354" i="1"/>
  <c r="L354" i="1"/>
  <c r="J354" i="1"/>
  <c r="H354" i="1"/>
  <c r="I354" i="1"/>
  <c r="G354" i="1"/>
  <c r="G416" i="1"/>
  <c r="Q416" i="1"/>
  <c r="R416" i="1"/>
  <c r="J329" i="1"/>
  <c r="I329" i="1"/>
  <c r="L176" i="1"/>
  <c r="G173" i="1"/>
  <c r="Q173" i="1"/>
  <c r="R173" i="1"/>
  <c r="M175" i="1"/>
  <c r="N175" i="1"/>
  <c r="G172" i="1"/>
  <c r="S172" i="1"/>
  <c r="T172" i="1"/>
  <c r="G174" i="1"/>
  <c r="O174" i="1"/>
  <c r="P174" i="1"/>
  <c r="G171" i="1"/>
  <c r="U171" i="1"/>
  <c r="V171" i="1"/>
  <c r="G164" i="1"/>
  <c r="G138" i="1"/>
  <c r="L138" i="1"/>
  <c r="K138" i="1"/>
  <c r="G126" i="1"/>
  <c r="G136" i="1"/>
  <c r="O136" i="1"/>
  <c r="P136" i="1"/>
  <c r="G133" i="1"/>
  <c r="U133" i="1"/>
  <c r="V133" i="1"/>
  <c r="I139" i="1"/>
  <c r="J139" i="1"/>
  <c r="G135" i="1"/>
  <c r="Q135" i="1"/>
  <c r="R135" i="1"/>
  <c r="G137" i="1"/>
  <c r="M137" i="1"/>
  <c r="N137" i="1"/>
  <c r="G134" i="1"/>
  <c r="S134" i="1"/>
  <c r="T134" i="1"/>
  <c r="G96" i="1"/>
  <c r="S96" i="1"/>
  <c r="T96" i="1"/>
  <c r="G88" i="1"/>
  <c r="G95" i="1"/>
  <c r="U95" i="1"/>
  <c r="V95" i="1"/>
  <c r="G98" i="1"/>
  <c r="O98" i="1"/>
  <c r="P98" i="1"/>
  <c r="G97" i="1"/>
  <c r="Q97" i="1"/>
  <c r="R97" i="1"/>
  <c r="Q22" i="1"/>
  <c r="R22" i="1"/>
  <c r="G62" i="1"/>
  <c r="K62" i="1"/>
  <c r="L62" i="1"/>
  <c r="G58" i="1"/>
  <c r="S58" i="1"/>
  <c r="T58" i="1"/>
  <c r="G50" i="1"/>
  <c r="T21" i="1"/>
  <c r="S21" i="1"/>
  <c r="G61" i="1"/>
  <c r="M61" i="1"/>
  <c r="N61" i="1"/>
  <c r="K25" i="1"/>
  <c r="L25" i="1"/>
  <c r="N24" i="1"/>
  <c r="M24" i="1"/>
  <c r="V20" i="1"/>
  <c r="U20" i="1"/>
  <c r="G60" i="1"/>
  <c r="O60" i="1"/>
  <c r="P60" i="1"/>
  <c r="I63" i="1"/>
  <c r="J63" i="1"/>
  <c r="G57" i="1"/>
  <c r="U57" i="1"/>
  <c r="V57" i="1"/>
  <c r="P23" i="1"/>
  <c r="O23" i="1"/>
  <c r="G59" i="1"/>
  <c r="Q59" i="1"/>
  <c r="R59" i="1"/>
  <c r="G22" i="1"/>
  <c r="P22" i="1"/>
  <c r="O22" i="1"/>
  <c r="G419" i="1"/>
  <c r="L419" i="1"/>
  <c r="K419" i="1"/>
  <c r="G415" i="1"/>
  <c r="T415" i="1"/>
  <c r="S415" i="1"/>
  <c r="J420" i="1"/>
  <c r="I420" i="1"/>
  <c r="G21" i="1"/>
  <c r="Q21" i="1"/>
  <c r="R21" i="1"/>
  <c r="G418" i="1"/>
  <c r="M418" i="1"/>
  <c r="N418" i="1"/>
  <c r="I25" i="1"/>
  <c r="J25" i="1"/>
  <c r="G24" i="1"/>
  <c r="K24" i="1"/>
  <c r="L24" i="1"/>
  <c r="G20" i="1"/>
  <c r="S20" i="1"/>
  <c r="T20" i="1"/>
  <c r="G12" i="1"/>
  <c r="G413" i="1"/>
  <c r="G23" i="1"/>
  <c r="M23" i="1"/>
  <c r="AW23" i="1" s="1"/>
  <c r="N23" i="1"/>
  <c r="G19" i="1"/>
  <c r="U19" i="1"/>
  <c r="V19" i="1"/>
  <c r="G417" i="1"/>
  <c r="P417" i="1"/>
  <c r="O417" i="1"/>
  <c r="G414" i="1"/>
  <c r="V414" i="1"/>
  <c r="U414" i="1"/>
  <c r="H420" i="1"/>
  <c r="G420" i="1"/>
  <c r="H329" i="1"/>
  <c r="G329" i="1"/>
  <c r="V317" i="1"/>
  <c r="G317" i="1"/>
  <c r="V318" i="1"/>
  <c r="G318" i="1"/>
  <c r="N320" i="1"/>
  <c r="G320" i="1"/>
  <c r="S319" i="1"/>
  <c r="G319" i="1"/>
  <c r="H279" i="1"/>
  <c r="G279" i="1"/>
  <c r="S281" i="1"/>
  <c r="G281" i="1"/>
  <c r="V280" i="1"/>
  <c r="G280" i="1"/>
  <c r="J134" i="1"/>
  <c r="V242" i="1"/>
  <c r="G242" i="1"/>
  <c r="I244" i="1"/>
  <c r="G244" i="1"/>
  <c r="V241" i="1"/>
  <c r="G241" i="1"/>
  <c r="S243" i="1"/>
  <c r="G243" i="1"/>
  <c r="H253" i="1"/>
  <c r="G253" i="1"/>
  <c r="Q205" i="1"/>
  <c r="G205" i="1"/>
  <c r="V204" i="1"/>
  <c r="G204" i="1"/>
  <c r="H215" i="1"/>
  <c r="G215" i="1"/>
  <c r="H203" i="1"/>
  <c r="G203" i="1"/>
  <c r="F206" i="1"/>
  <c r="G206" i="1"/>
  <c r="S166" i="1"/>
  <c r="G166" i="1"/>
  <c r="N168" i="1"/>
  <c r="G168" i="1"/>
  <c r="H165" i="1"/>
  <c r="G165" i="1"/>
  <c r="S167" i="1"/>
  <c r="G167" i="1"/>
  <c r="V129" i="1"/>
  <c r="G129" i="1"/>
  <c r="H139" i="1"/>
  <c r="G139" i="1"/>
  <c r="V128" i="1"/>
  <c r="G128" i="1"/>
  <c r="V91" i="1"/>
  <c r="G91" i="1"/>
  <c r="V89" i="1"/>
  <c r="G89" i="1"/>
  <c r="V90" i="1"/>
  <c r="G90" i="1"/>
  <c r="E92" i="1"/>
  <c r="G92" i="1"/>
  <c r="V51" i="1"/>
  <c r="G51" i="1"/>
  <c r="H63" i="1"/>
  <c r="G63" i="1"/>
  <c r="V53" i="1"/>
  <c r="G53" i="1"/>
  <c r="V52" i="1"/>
  <c r="G52" i="1"/>
  <c r="K54" i="1"/>
  <c r="G54" i="1"/>
  <c r="H25" i="1"/>
  <c r="G25" i="1"/>
  <c r="Q13" i="1"/>
  <c r="G13" i="1"/>
  <c r="V15" i="1"/>
  <c r="G15" i="1"/>
  <c r="C539" i="1"/>
  <c r="Y444" i="1"/>
  <c r="C552" i="1"/>
  <c r="A446" i="1"/>
  <c r="A447" i="1" s="1"/>
  <c r="A448" i="1" s="1"/>
  <c r="L61" i="1"/>
  <c r="K61" i="1"/>
  <c r="H138" i="1"/>
  <c r="J138" i="1"/>
  <c r="I138" i="1"/>
  <c r="O173" i="1"/>
  <c r="P173" i="1"/>
  <c r="N212" i="1"/>
  <c r="M212" i="1"/>
  <c r="H252" i="1"/>
  <c r="J252" i="1"/>
  <c r="I252" i="1"/>
  <c r="N326" i="1"/>
  <c r="M326" i="1"/>
  <c r="H24" i="1"/>
  <c r="J24" i="1"/>
  <c r="I24" i="1"/>
  <c r="R20" i="1"/>
  <c r="Q20" i="1"/>
  <c r="N60" i="1"/>
  <c r="M60" i="1"/>
  <c r="V56" i="1"/>
  <c r="U56" i="1"/>
  <c r="N98" i="1"/>
  <c r="M98" i="1"/>
  <c r="V94" i="1"/>
  <c r="U94" i="1"/>
  <c r="U132" i="1"/>
  <c r="V132" i="1"/>
  <c r="L175" i="1"/>
  <c r="R172" i="1"/>
  <c r="Q172" i="1"/>
  <c r="V208" i="1"/>
  <c r="U208" i="1"/>
  <c r="K251" i="1"/>
  <c r="L251" i="1"/>
  <c r="R248" i="1"/>
  <c r="Q248" i="1"/>
  <c r="U284" i="1"/>
  <c r="V284" i="1"/>
  <c r="O325" i="1"/>
  <c r="P325" i="1"/>
  <c r="K418" i="1"/>
  <c r="L418" i="1"/>
  <c r="O416" i="1"/>
  <c r="P416" i="1"/>
  <c r="T57" i="1"/>
  <c r="S57" i="1"/>
  <c r="S95" i="1"/>
  <c r="T95" i="1"/>
  <c r="T209" i="1"/>
  <c r="S209" i="1"/>
  <c r="V322" i="1"/>
  <c r="U322" i="1"/>
  <c r="I419" i="1"/>
  <c r="J419" i="1"/>
  <c r="C554" i="1"/>
  <c r="L23" i="1"/>
  <c r="K23" i="1"/>
  <c r="T19" i="1"/>
  <c r="S19" i="1"/>
  <c r="P59" i="1"/>
  <c r="O59" i="1"/>
  <c r="P97" i="1"/>
  <c r="O97" i="1"/>
  <c r="L137" i="1"/>
  <c r="K137" i="1"/>
  <c r="P135" i="1"/>
  <c r="O135" i="1"/>
  <c r="N174" i="1"/>
  <c r="M174" i="1"/>
  <c r="T171" i="1"/>
  <c r="S171" i="1"/>
  <c r="H214" i="1"/>
  <c r="I214" i="1"/>
  <c r="J214" i="1"/>
  <c r="P211" i="1"/>
  <c r="O211" i="1"/>
  <c r="N250" i="1"/>
  <c r="M250" i="1"/>
  <c r="S247" i="1"/>
  <c r="T247" i="1"/>
  <c r="P287" i="1"/>
  <c r="O287" i="1"/>
  <c r="H328" i="1"/>
  <c r="J328" i="1"/>
  <c r="I328" i="1"/>
  <c r="R324" i="1"/>
  <c r="Q324" i="1"/>
  <c r="V413" i="1"/>
  <c r="U413" i="1"/>
  <c r="O21" i="1"/>
  <c r="P21" i="1"/>
  <c r="K133" i="1"/>
  <c r="T133" i="1"/>
  <c r="S133" i="1"/>
  <c r="P249" i="1"/>
  <c r="O249" i="1"/>
  <c r="M288" i="1"/>
  <c r="N288" i="1"/>
  <c r="T285" i="1"/>
  <c r="S285" i="1"/>
  <c r="R415" i="1"/>
  <c r="Q415" i="1"/>
  <c r="N22" i="1"/>
  <c r="M22" i="1"/>
  <c r="AW22" i="1" s="1"/>
  <c r="V18" i="1"/>
  <c r="U18" i="1"/>
  <c r="H62" i="1"/>
  <c r="I62" i="1"/>
  <c r="J62" i="1"/>
  <c r="Q58" i="1"/>
  <c r="R58" i="1"/>
  <c r="R96" i="1"/>
  <c r="Q96" i="1"/>
  <c r="M136" i="1"/>
  <c r="N136" i="1"/>
  <c r="R134" i="1"/>
  <c r="Q134" i="1"/>
  <c r="V170" i="1"/>
  <c r="U170" i="1"/>
  <c r="L213" i="1"/>
  <c r="K213" i="1"/>
  <c r="Q210" i="1"/>
  <c r="R210" i="1"/>
  <c r="V246" i="1"/>
  <c r="U246" i="1"/>
  <c r="L289" i="1"/>
  <c r="R286" i="1"/>
  <c r="Q286" i="1"/>
  <c r="L327" i="1"/>
  <c r="K327" i="1"/>
  <c r="T323" i="1"/>
  <c r="S323" i="1"/>
  <c r="N417" i="1"/>
  <c r="M417" i="1"/>
  <c r="S414" i="1"/>
  <c r="T414" i="1"/>
  <c r="E420" i="1"/>
  <c r="F420" i="1"/>
  <c r="E326" i="1"/>
  <c r="K326" i="1"/>
  <c r="L326" i="1"/>
  <c r="M325" i="1"/>
  <c r="N325" i="1"/>
  <c r="I322" i="1"/>
  <c r="T322" i="1"/>
  <c r="S322" i="1"/>
  <c r="P324" i="1"/>
  <c r="O324" i="1"/>
  <c r="U321" i="1"/>
  <c r="V321" i="1"/>
  <c r="E329" i="1"/>
  <c r="F329" i="1"/>
  <c r="I327" i="1"/>
  <c r="J327" i="1"/>
  <c r="L323" i="1"/>
  <c r="Q323" i="1"/>
  <c r="R323" i="1"/>
  <c r="K288" i="1"/>
  <c r="L288" i="1"/>
  <c r="Q285" i="1"/>
  <c r="R285" i="1"/>
  <c r="K278" i="1"/>
  <c r="I284" i="1"/>
  <c r="T284" i="1"/>
  <c r="S284" i="1"/>
  <c r="E287" i="1"/>
  <c r="M287" i="1"/>
  <c r="N287" i="1"/>
  <c r="L283" i="1"/>
  <c r="U283" i="1"/>
  <c r="V283" i="1"/>
  <c r="P286" i="1"/>
  <c r="O286" i="1"/>
  <c r="I251" i="1"/>
  <c r="J251" i="1"/>
  <c r="E250" i="1"/>
  <c r="K250" i="1"/>
  <c r="L250" i="1"/>
  <c r="F247" i="1"/>
  <c r="Q247" i="1"/>
  <c r="R247" i="1"/>
  <c r="F249" i="1"/>
  <c r="N249" i="1"/>
  <c r="M249" i="1"/>
  <c r="M245" i="1"/>
  <c r="U245" i="1"/>
  <c r="V245" i="1"/>
  <c r="O248" i="1"/>
  <c r="P248" i="1"/>
  <c r="M246" i="1"/>
  <c r="S246" i="1"/>
  <c r="T246" i="1"/>
  <c r="E253" i="1"/>
  <c r="F253" i="1"/>
  <c r="F212" i="1"/>
  <c r="K212" i="1"/>
  <c r="L212" i="1"/>
  <c r="Q209" i="1"/>
  <c r="R209" i="1"/>
  <c r="S208" i="1"/>
  <c r="T208" i="1"/>
  <c r="E211" i="1"/>
  <c r="M211" i="1"/>
  <c r="N211" i="1"/>
  <c r="F207" i="1"/>
  <c r="U207" i="1"/>
  <c r="V207" i="1"/>
  <c r="E215" i="1"/>
  <c r="F215" i="1"/>
  <c r="I213" i="1"/>
  <c r="J213" i="1"/>
  <c r="O210" i="1"/>
  <c r="P210" i="1"/>
  <c r="M169" i="1"/>
  <c r="U169" i="1"/>
  <c r="V169" i="1"/>
  <c r="E172" i="1"/>
  <c r="O172" i="1"/>
  <c r="P172" i="1"/>
  <c r="F173" i="1"/>
  <c r="M173" i="1"/>
  <c r="N173" i="1"/>
  <c r="L174" i="1"/>
  <c r="K174" i="1"/>
  <c r="R171" i="1"/>
  <c r="Q171" i="1"/>
  <c r="M170" i="1"/>
  <c r="T170" i="1"/>
  <c r="S170" i="1"/>
  <c r="R133" i="1"/>
  <c r="Q133" i="1"/>
  <c r="E139" i="1"/>
  <c r="F139" i="1"/>
  <c r="I137" i="1"/>
  <c r="J137" i="1"/>
  <c r="E136" i="1"/>
  <c r="K136" i="1"/>
  <c r="L136" i="1"/>
  <c r="N135" i="1"/>
  <c r="M135" i="1"/>
  <c r="M131" i="1"/>
  <c r="U131" i="1"/>
  <c r="V131" i="1"/>
  <c r="I132" i="1"/>
  <c r="T132" i="1"/>
  <c r="S132" i="1"/>
  <c r="P134" i="1"/>
  <c r="O134" i="1"/>
  <c r="F97" i="1"/>
  <c r="M97" i="1"/>
  <c r="N97" i="1"/>
  <c r="K93" i="1"/>
  <c r="V93" i="1"/>
  <c r="U93" i="1"/>
  <c r="E98" i="1"/>
  <c r="K98" i="1"/>
  <c r="L98" i="1"/>
  <c r="J96" i="1"/>
  <c r="P96" i="1"/>
  <c r="O96" i="1"/>
  <c r="M94" i="1"/>
  <c r="T94" i="1"/>
  <c r="S94" i="1"/>
  <c r="Q95" i="1"/>
  <c r="R95" i="1"/>
  <c r="N59" i="1"/>
  <c r="M59" i="1"/>
  <c r="F55" i="1"/>
  <c r="V55" i="1"/>
  <c r="U55" i="1"/>
  <c r="P58" i="1"/>
  <c r="O58" i="1"/>
  <c r="E63" i="1"/>
  <c r="F63" i="1"/>
  <c r="E60" i="1"/>
  <c r="K60" i="1"/>
  <c r="L60" i="1"/>
  <c r="T56" i="1"/>
  <c r="S56" i="1"/>
  <c r="I61" i="1"/>
  <c r="J61" i="1"/>
  <c r="Q57" i="1"/>
  <c r="R57" i="1"/>
  <c r="E12" i="1"/>
  <c r="P415" i="1"/>
  <c r="O415" i="1"/>
  <c r="J23" i="1"/>
  <c r="I23" i="1"/>
  <c r="R19" i="1"/>
  <c r="Q19" i="1"/>
  <c r="H418" i="1"/>
  <c r="I418" i="1"/>
  <c r="J418" i="1"/>
  <c r="M416" i="1"/>
  <c r="N416" i="1"/>
  <c r="U412" i="1"/>
  <c r="V412" i="1"/>
  <c r="E25" i="1"/>
  <c r="F25" i="1"/>
  <c r="F419" i="1"/>
  <c r="H419" i="1"/>
  <c r="L22" i="1"/>
  <c r="K22" i="1"/>
  <c r="T18" i="1"/>
  <c r="S18" i="1"/>
  <c r="T413" i="1"/>
  <c r="S413" i="1"/>
  <c r="O20" i="1"/>
  <c r="P20" i="1"/>
  <c r="M21" i="1"/>
  <c r="AW21" i="1" s="1"/>
  <c r="N21" i="1"/>
  <c r="U17" i="1"/>
  <c r="V17" i="1"/>
  <c r="K417" i="1"/>
  <c r="L417" i="1"/>
  <c r="R414" i="1"/>
  <c r="Q414" i="1"/>
  <c r="Y415" i="1"/>
  <c r="AT415" i="1" s="1"/>
  <c r="Y412" i="1"/>
  <c r="AT412" i="1" s="1"/>
  <c r="Y416" i="1"/>
  <c r="AT416" i="1" s="1"/>
  <c r="H55" i="1"/>
  <c r="J279" i="1"/>
  <c r="N279" i="1"/>
  <c r="U317" i="1"/>
  <c r="E173" i="1"/>
  <c r="I169" i="1"/>
  <c r="L412" i="1"/>
  <c r="C549" i="1"/>
  <c r="C553" i="1"/>
  <c r="C550" i="1"/>
  <c r="C551" i="1"/>
  <c r="Y319" i="1"/>
  <c r="Y203" i="1"/>
  <c r="C540" i="1"/>
  <c r="U278" i="1"/>
  <c r="Y324" i="1"/>
  <c r="Q126" i="1"/>
  <c r="J202" i="1"/>
  <c r="T278" i="1"/>
  <c r="M415" i="1"/>
  <c r="N415" i="1"/>
  <c r="V411" i="1"/>
  <c r="U411" i="1"/>
  <c r="Y322" i="1"/>
  <c r="Y317" i="1"/>
  <c r="J278" i="1"/>
  <c r="E411" i="1"/>
  <c r="C544" i="1"/>
  <c r="C548" i="1"/>
  <c r="L278" i="1"/>
  <c r="Q88" i="1"/>
  <c r="E417" i="1"/>
  <c r="K416" i="1"/>
  <c r="L416" i="1"/>
  <c r="T412" i="1"/>
  <c r="S412" i="1"/>
  <c r="L164" i="1"/>
  <c r="T240" i="1"/>
  <c r="R413" i="1"/>
  <c r="Q413" i="1"/>
  <c r="O202" i="1"/>
  <c r="O244" i="1"/>
  <c r="Y325" i="1"/>
  <c r="Y320" i="1"/>
  <c r="Y208" i="1"/>
  <c r="C542" i="1"/>
  <c r="C546" i="1"/>
  <c r="B493" i="1"/>
  <c r="M50" i="1"/>
  <c r="Q281" i="1"/>
  <c r="I417" i="1"/>
  <c r="J417" i="1"/>
  <c r="P414" i="1"/>
  <c r="O414" i="1"/>
  <c r="P410" i="1"/>
  <c r="Y418" i="1"/>
  <c r="AT418" i="1" s="1"/>
  <c r="Y414" i="1"/>
  <c r="AT414" i="1" s="1"/>
  <c r="Y410" i="1"/>
  <c r="AT410" i="1" s="1"/>
  <c r="U88" i="1"/>
  <c r="Y417" i="1"/>
  <c r="AT417" i="1" s="1"/>
  <c r="Y411" i="1"/>
  <c r="AT411" i="1" s="1"/>
  <c r="J91" i="1"/>
  <c r="I131" i="1"/>
  <c r="E320" i="1"/>
  <c r="E283" i="1"/>
  <c r="Y409" i="1"/>
  <c r="AT409" i="1" s="1"/>
  <c r="Y408" i="1"/>
  <c r="AT408" i="1" s="1"/>
  <c r="F92" i="1"/>
  <c r="N283" i="1"/>
  <c r="K412" i="1"/>
  <c r="I203" i="1"/>
  <c r="Y327" i="1"/>
  <c r="Y59" i="1"/>
  <c r="Y58" i="1"/>
  <c r="J88" i="1"/>
  <c r="F131" i="1"/>
  <c r="K128" i="1"/>
  <c r="K169" i="1"/>
  <c r="E249" i="1"/>
  <c r="L242" i="1"/>
  <c r="E281" i="1"/>
  <c r="I281" i="1"/>
  <c r="M279" i="1"/>
  <c r="S279" i="1"/>
  <c r="L318" i="1"/>
  <c r="T318" i="1"/>
  <c r="H170" i="1"/>
  <c r="U203" i="1"/>
  <c r="E318" i="1"/>
  <c r="L322" i="1"/>
  <c r="Y326" i="1"/>
  <c r="Y323" i="1"/>
  <c r="Y321" i="1"/>
  <c r="Y318" i="1"/>
  <c r="Y205" i="1"/>
  <c r="O281" i="1"/>
  <c r="F128" i="1"/>
  <c r="P128" i="1"/>
  <c r="E279" i="1"/>
  <c r="K279" i="1"/>
  <c r="U279" i="1"/>
  <c r="F327" i="1"/>
  <c r="H327" i="1"/>
  <c r="S320" i="1"/>
  <c r="U320" i="1"/>
  <c r="V320" i="1"/>
  <c r="O278" i="1"/>
  <c r="S165" i="1"/>
  <c r="L284" i="1"/>
  <c r="N281" i="1"/>
  <c r="S278" i="1"/>
  <c r="F317" i="1"/>
  <c r="R317" i="1"/>
  <c r="P278" i="1"/>
  <c r="J170" i="1"/>
  <c r="M206" i="1"/>
  <c r="J240" i="1"/>
  <c r="P240" i="1"/>
  <c r="R243" i="1"/>
  <c r="U240" i="1"/>
  <c r="L281" i="1"/>
  <c r="M278" i="1"/>
  <c r="N278" i="1"/>
  <c r="R278" i="1"/>
  <c r="E317" i="1"/>
  <c r="F320" i="1"/>
  <c r="J317" i="1"/>
  <c r="L317" i="1"/>
  <c r="O320" i="1"/>
  <c r="P320" i="1"/>
  <c r="Q317" i="1"/>
  <c r="S317" i="1"/>
  <c r="N170" i="1"/>
  <c r="H278" i="1"/>
  <c r="H317" i="1"/>
  <c r="E327" i="1"/>
  <c r="Q321" i="1"/>
  <c r="S321" i="1"/>
  <c r="T321" i="1"/>
  <c r="I278" i="1"/>
  <c r="V278" i="1"/>
  <c r="I320" i="1"/>
  <c r="L320" i="1"/>
  <c r="N317" i="1"/>
  <c r="P317" i="1"/>
  <c r="F326" i="1"/>
  <c r="J326" i="1"/>
  <c r="I326" i="1"/>
  <c r="M323" i="1"/>
  <c r="O323" i="1"/>
  <c r="P323" i="1"/>
  <c r="K324" i="1"/>
  <c r="M324" i="1"/>
  <c r="N324" i="1"/>
  <c r="J247" i="1"/>
  <c r="Q241" i="1"/>
  <c r="F281" i="1"/>
  <c r="M281" i="1"/>
  <c r="Q278" i="1"/>
  <c r="F324" i="1"/>
  <c r="J320" i="1"/>
  <c r="K320" i="1"/>
  <c r="M320" i="1"/>
  <c r="O317" i="1"/>
  <c r="Y51" i="1"/>
  <c r="P281" i="1"/>
  <c r="J281" i="1"/>
  <c r="E170" i="1"/>
  <c r="L170" i="1"/>
  <c r="M207" i="1"/>
  <c r="E240" i="1"/>
  <c r="I247" i="1"/>
  <c r="L246" i="1"/>
  <c r="N240" i="1"/>
  <c r="P243" i="1"/>
  <c r="Q240" i="1"/>
  <c r="E278" i="1"/>
  <c r="F278" i="1"/>
  <c r="K281" i="1"/>
  <c r="R281" i="1"/>
  <c r="I317" i="1"/>
  <c r="K317" i="1"/>
  <c r="M317" i="1"/>
  <c r="T317" i="1"/>
  <c r="H316" i="1"/>
  <c r="E328" i="1"/>
  <c r="F328" i="1"/>
  <c r="I325" i="1"/>
  <c r="K325" i="1"/>
  <c r="L325" i="1"/>
  <c r="O322" i="1"/>
  <c r="Q322" i="1"/>
  <c r="R322" i="1"/>
  <c r="Y284" i="1"/>
  <c r="Y283" i="1"/>
  <c r="I93" i="1"/>
  <c r="K129" i="1"/>
  <c r="R129" i="1"/>
  <c r="E165" i="1"/>
  <c r="E244" i="1"/>
  <c r="P244" i="1"/>
  <c r="Q279" i="1"/>
  <c r="N318" i="1"/>
  <c r="H288" i="1"/>
  <c r="I288" i="1"/>
  <c r="J288" i="1"/>
  <c r="K286" i="1"/>
  <c r="N286" i="1"/>
  <c r="M286" i="1"/>
  <c r="S282" i="1"/>
  <c r="V282" i="1"/>
  <c r="U282" i="1"/>
  <c r="M285" i="1"/>
  <c r="P285" i="1"/>
  <c r="O285" i="1"/>
  <c r="Y279" i="1"/>
  <c r="O89" i="1"/>
  <c r="O279" i="1"/>
  <c r="P279" i="1"/>
  <c r="E97" i="1"/>
  <c r="J89" i="1"/>
  <c r="N129" i="1"/>
  <c r="M165" i="1"/>
  <c r="J207" i="1"/>
  <c r="N244" i="1"/>
  <c r="E285" i="1"/>
  <c r="F279" i="1"/>
  <c r="I279" i="1"/>
  <c r="L279" i="1"/>
  <c r="O284" i="1"/>
  <c r="Q284" i="1"/>
  <c r="R284" i="1"/>
  <c r="Q320" i="1"/>
  <c r="O165" i="1"/>
  <c r="R279" i="1"/>
  <c r="T279" i="1"/>
  <c r="V279" i="1"/>
  <c r="I287" i="1"/>
  <c r="L287" i="1"/>
  <c r="K287" i="1"/>
  <c r="Q283" i="1"/>
  <c r="T283" i="1"/>
  <c r="S283" i="1"/>
  <c r="Y213" i="1"/>
  <c r="E212" i="1"/>
  <c r="F203" i="1"/>
  <c r="J203" i="1"/>
  <c r="M203" i="1"/>
  <c r="R203" i="1"/>
  <c r="E247" i="1"/>
  <c r="M241" i="1"/>
  <c r="R241" i="1"/>
  <c r="U241" i="1"/>
  <c r="F285" i="1"/>
  <c r="I282" i="1"/>
  <c r="K282" i="1"/>
  <c r="L280" i="1"/>
  <c r="N282" i="1"/>
  <c r="L247" i="1"/>
  <c r="K248" i="1"/>
  <c r="N248" i="1"/>
  <c r="M248" i="1"/>
  <c r="S244" i="1"/>
  <c r="U244" i="1"/>
  <c r="V244" i="1"/>
  <c r="K285" i="1"/>
  <c r="H282" i="1"/>
  <c r="P241" i="1"/>
  <c r="I285" i="1"/>
  <c r="L282" i="1"/>
  <c r="F251" i="1"/>
  <c r="H251" i="1"/>
  <c r="H240" i="1"/>
  <c r="O246" i="1"/>
  <c r="Q246" i="1"/>
  <c r="R246" i="1"/>
  <c r="H280" i="1"/>
  <c r="E252" i="1"/>
  <c r="F252" i="1"/>
  <c r="M247" i="1"/>
  <c r="O247" i="1"/>
  <c r="P247" i="1"/>
  <c r="P282" i="1"/>
  <c r="O282" i="1"/>
  <c r="P203" i="1"/>
  <c r="Y211" i="1"/>
  <c r="Y210" i="1"/>
  <c r="Y207" i="1"/>
  <c r="J282" i="1"/>
  <c r="J285" i="1"/>
  <c r="Q203" i="1"/>
  <c r="E282" i="1"/>
  <c r="F280" i="1"/>
  <c r="M282" i="1"/>
  <c r="H250" i="1"/>
  <c r="I250" i="1"/>
  <c r="J250" i="1"/>
  <c r="I249" i="1"/>
  <c r="K249" i="1"/>
  <c r="L249" i="1"/>
  <c r="Q245" i="1"/>
  <c r="T245" i="1"/>
  <c r="S245" i="1"/>
  <c r="P88" i="1"/>
  <c r="R88" i="1"/>
  <c r="E129" i="1"/>
  <c r="J129" i="1"/>
  <c r="N131" i="1"/>
  <c r="Q129" i="1"/>
  <c r="N164" i="1"/>
  <c r="V165" i="1"/>
  <c r="I205" i="1"/>
  <c r="F244" i="1"/>
  <c r="J242" i="1"/>
  <c r="K242" i="1"/>
  <c r="M244" i="1"/>
  <c r="T242" i="1"/>
  <c r="S129" i="1"/>
  <c r="H212" i="1"/>
  <c r="I212" i="1"/>
  <c r="J212" i="1"/>
  <c r="M209" i="1"/>
  <c r="O209" i="1"/>
  <c r="P209" i="1"/>
  <c r="H248" i="1"/>
  <c r="E214" i="1"/>
  <c r="F214" i="1"/>
  <c r="M202" i="1"/>
  <c r="O88" i="1"/>
  <c r="E131" i="1"/>
  <c r="F129" i="1"/>
  <c r="P129" i="1"/>
  <c r="E164" i="1"/>
  <c r="P165" i="1"/>
  <c r="T164" i="1"/>
  <c r="T202" i="1"/>
  <c r="E248" i="1"/>
  <c r="F248" i="1"/>
  <c r="F242" i="1"/>
  <c r="J244" i="1"/>
  <c r="K244" i="1"/>
  <c r="M242" i="1"/>
  <c r="S242" i="1"/>
  <c r="F213" i="1"/>
  <c r="H213" i="1"/>
  <c r="I211" i="1"/>
  <c r="K211" i="1"/>
  <c r="L211" i="1"/>
  <c r="Q207" i="1"/>
  <c r="T207" i="1"/>
  <c r="S207" i="1"/>
  <c r="F250" i="1"/>
  <c r="H242" i="1"/>
  <c r="R208" i="1"/>
  <c r="Q208" i="1"/>
  <c r="L129" i="1"/>
  <c r="J131" i="1"/>
  <c r="M129" i="1"/>
  <c r="N165" i="1"/>
  <c r="R165" i="1"/>
  <c r="U165" i="1"/>
  <c r="E205" i="1"/>
  <c r="F202" i="1"/>
  <c r="E242" i="1"/>
  <c r="I242" i="1"/>
  <c r="L244" i="1"/>
  <c r="N242" i="1"/>
  <c r="O242" i="1"/>
  <c r="P242" i="1"/>
  <c r="Q242" i="1"/>
  <c r="R242" i="1"/>
  <c r="K210" i="1"/>
  <c r="M210" i="1"/>
  <c r="N210" i="1"/>
  <c r="S206" i="1"/>
  <c r="U206" i="1"/>
  <c r="V206" i="1"/>
  <c r="V14" i="1"/>
  <c r="K14" i="1"/>
  <c r="I133" i="1"/>
  <c r="F133" i="1"/>
  <c r="H127" i="1"/>
  <c r="K127" i="1"/>
  <c r="A166" i="1"/>
  <c r="Y165" i="1"/>
  <c r="K172" i="1"/>
  <c r="M172" i="1"/>
  <c r="N172" i="1"/>
  <c r="F172" i="1"/>
  <c r="Q169" i="1"/>
  <c r="T169" i="1"/>
  <c r="S169" i="1"/>
  <c r="N169" i="1"/>
  <c r="E169" i="1"/>
  <c r="V166" i="1"/>
  <c r="O166" i="1"/>
  <c r="Q166" i="1"/>
  <c r="K166" i="1"/>
  <c r="J166" i="1"/>
  <c r="I166" i="1"/>
  <c r="F166" i="1"/>
  <c r="T127" i="1"/>
  <c r="F169" i="1"/>
  <c r="J169" i="1"/>
  <c r="L169" i="1"/>
  <c r="K202" i="1"/>
  <c r="J14" i="1"/>
  <c r="H202" i="1"/>
  <c r="V202" i="1"/>
  <c r="P202" i="1"/>
  <c r="L202" i="1"/>
  <c r="U202" i="1"/>
  <c r="S202" i="1"/>
  <c r="Q202" i="1"/>
  <c r="N202" i="1"/>
  <c r="I202" i="1"/>
  <c r="R202" i="1"/>
  <c r="E202" i="1"/>
  <c r="O208" i="1"/>
  <c r="M208" i="1"/>
  <c r="J208" i="1"/>
  <c r="F208" i="1"/>
  <c r="N208" i="1"/>
  <c r="E208" i="1"/>
  <c r="L208" i="1"/>
  <c r="K208" i="1"/>
  <c r="I208" i="1"/>
  <c r="S205" i="1"/>
  <c r="R205" i="1"/>
  <c r="O205" i="1"/>
  <c r="M205" i="1"/>
  <c r="L205" i="1"/>
  <c r="K205" i="1"/>
  <c r="J205" i="1"/>
  <c r="F205" i="1"/>
  <c r="P205" i="1"/>
  <c r="N205" i="1"/>
  <c r="M171" i="1"/>
  <c r="P171" i="1"/>
  <c r="O171" i="1"/>
  <c r="S168" i="1"/>
  <c r="V168" i="1"/>
  <c r="U168" i="1"/>
  <c r="Y212" i="1"/>
  <c r="Y206" i="1"/>
  <c r="Y204" i="1"/>
  <c r="J93" i="1"/>
  <c r="J126" i="1"/>
  <c r="T126" i="1"/>
  <c r="L168" i="1"/>
  <c r="F211" i="1"/>
  <c r="I207" i="1"/>
  <c r="S164" i="1"/>
  <c r="Y209" i="1"/>
  <c r="P89" i="1"/>
  <c r="L131" i="1"/>
  <c r="F93" i="1"/>
  <c r="Q89" i="1"/>
  <c r="I129" i="1"/>
  <c r="K131" i="1"/>
  <c r="O129" i="1"/>
  <c r="E168" i="1"/>
  <c r="F165" i="1"/>
  <c r="I165" i="1"/>
  <c r="J165" i="1"/>
  <c r="K165" i="1"/>
  <c r="L165" i="1"/>
  <c r="Q165" i="1"/>
  <c r="T165" i="1"/>
  <c r="V164" i="1"/>
  <c r="E206" i="1"/>
  <c r="I206" i="1"/>
  <c r="K204" i="1"/>
  <c r="T204" i="1"/>
  <c r="H174" i="1"/>
  <c r="J174" i="1"/>
  <c r="I174" i="1"/>
  <c r="I173" i="1"/>
  <c r="K173" i="1"/>
  <c r="L173" i="1"/>
  <c r="O170" i="1"/>
  <c r="Q170" i="1"/>
  <c r="R170" i="1"/>
  <c r="M14" i="1"/>
  <c r="AW14" i="1" s="1"/>
  <c r="S14" i="1"/>
  <c r="M133" i="1"/>
  <c r="O133" i="1"/>
  <c r="P133" i="1"/>
  <c r="J172" i="1"/>
  <c r="F137" i="1"/>
  <c r="H137" i="1"/>
  <c r="K126" i="1"/>
  <c r="O132" i="1"/>
  <c r="Q132" i="1"/>
  <c r="R132" i="1"/>
  <c r="H136" i="1"/>
  <c r="J136" i="1"/>
  <c r="I136" i="1"/>
  <c r="I135" i="1"/>
  <c r="L135" i="1"/>
  <c r="K135" i="1"/>
  <c r="Q131" i="1"/>
  <c r="S131" i="1"/>
  <c r="T131" i="1"/>
  <c r="E408" i="1"/>
  <c r="E138" i="1"/>
  <c r="F138" i="1"/>
  <c r="K134" i="1"/>
  <c r="M134" i="1"/>
  <c r="N134" i="1"/>
  <c r="S130" i="1"/>
  <c r="U130" i="1"/>
  <c r="V130" i="1"/>
  <c r="M95" i="1"/>
  <c r="P95" i="1"/>
  <c r="O95" i="1"/>
  <c r="E55" i="1"/>
  <c r="E91" i="1"/>
  <c r="I91" i="1"/>
  <c r="N91" i="1"/>
  <c r="E134" i="1"/>
  <c r="J130" i="1"/>
  <c r="N128" i="1"/>
  <c r="R128" i="1"/>
  <c r="O94" i="1"/>
  <c r="Q94" i="1"/>
  <c r="R94" i="1"/>
  <c r="Y52" i="1"/>
  <c r="P91" i="1"/>
  <c r="Y92" i="1"/>
  <c r="L128" i="1"/>
  <c r="O51" i="1"/>
  <c r="I94" i="1"/>
  <c r="L91" i="1"/>
  <c r="F134" i="1"/>
  <c r="J133" i="1"/>
  <c r="J128" i="1"/>
  <c r="M130" i="1"/>
  <c r="N130" i="1"/>
  <c r="O130" i="1"/>
  <c r="T128" i="1"/>
  <c r="K96" i="1"/>
  <c r="N96" i="1"/>
  <c r="M96" i="1"/>
  <c r="S92" i="1"/>
  <c r="U92" i="1"/>
  <c r="V92" i="1"/>
  <c r="T88" i="1"/>
  <c r="Y98" i="1"/>
  <c r="Y96" i="1"/>
  <c r="Y95" i="1"/>
  <c r="Y94" i="1"/>
  <c r="O91" i="1"/>
  <c r="L130" i="1"/>
  <c r="I51" i="1"/>
  <c r="F91" i="1"/>
  <c r="R91" i="1"/>
  <c r="M128" i="1"/>
  <c r="O128" i="1"/>
  <c r="I95" i="1"/>
  <c r="J94" i="1"/>
  <c r="Q91" i="1"/>
  <c r="E133" i="1"/>
  <c r="E128" i="1"/>
  <c r="F130" i="1"/>
  <c r="I128" i="1"/>
  <c r="K130" i="1"/>
  <c r="N127" i="1"/>
  <c r="P130" i="1"/>
  <c r="Q128" i="1"/>
  <c r="S128" i="1"/>
  <c r="V127" i="1"/>
  <c r="F98" i="1"/>
  <c r="I98" i="1"/>
  <c r="J98" i="1"/>
  <c r="I97" i="1"/>
  <c r="K97" i="1"/>
  <c r="L97" i="1"/>
  <c r="Q93" i="1"/>
  <c r="S93" i="1"/>
  <c r="T93" i="1"/>
  <c r="R92" i="1"/>
  <c r="Q92" i="1"/>
  <c r="H89" i="1"/>
  <c r="Y61" i="1"/>
  <c r="Y90" i="1"/>
  <c r="P92" i="1"/>
  <c r="O92" i="1"/>
  <c r="Y99" i="1"/>
  <c r="Y97" i="1"/>
  <c r="Y93" i="1"/>
  <c r="Y91" i="1"/>
  <c r="Y89" i="1"/>
  <c r="L14" i="1"/>
  <c r="F61" i="1"/>
  <c r="H61" i="1"/>
  <c r="J58" i="1"/>
  <c r="N58" i="1"/>
  <c r="M58" i="1"/>
  <c r="O56" i="1"/>
  <c r="Q56" i="1"/>
  <c r="R56" i="1"/>
  <c r="R54" i="1"/>
  <c r="V54" i="1"/>
  <c r="U54" i="1"/>
  <c r="R50" i="1"/>
  <c r="E94" i="1"/>
  <c r="E88" i="1"/>
  <c r="F88" i="1"/>
  <c r="I92" i="1"/>
  <c r="J95" i="1"/>
  <c r="L92" i="1"/>
  <c r="M92" i="1"/>
  <c r="N92" i="1"/>
  <c r="R89" i="1"/>
  <c r="U89" i="1"/>
  <c r="K92" i="1"/>
  <c r="H92" i="1"/>
  <c r="I59" i="1"/>
  <c r="L59" i="1"/>
  <c r="K59" i="1"/>
  <c r="M57" i="1"/>
  <c r="O57" i="1"/>
  <c r="P57" i="1"/>
  <c r="Q55" i="1"/>
  <c r="T55" i="1"/>
  <c r="S55" i="1"/>
  <c r="F95" i="1"/>
  <c r="I89" i="1"/>
  <c r="L89" i="1"/>
  <c r="M89" i="1"/>
  <c r="N89" i="1"/>
  <c r="T89" i="1"/>
  <c r="Y55" i="1"/>
  <c r="E62" i="1"/>
  <c r="F62" i="1"/>
  <c r="H60" i="1"/>
  <c r="I60" i="1"/>
  <c r="J60" i="1"/>
  <c r="Q52" i="1"/>
  <c r="E95" i="1"/>
  <c r="E89" i="1"/>
  <c r="F94" i="1"/>
  <c r="F89" i="1"/>
  <c r="I88" i="1"/>
  <c r="J92" i="1"/>
  <c r="L94" i="1"/>
  <c r="L88" i="1"/>
  <c r="M88" i="1"/>
  <c r="N88" i="1"/>
  <c r="L20" i="1"/>
  <c r="M20" i="1"/>
  <c r="AW20" i="1" s="1"/>
  <c r="N20" i="1"/>
  <c r="O18" i="1"/>
  <c r="R18" i="1"/>
  <c r="Q18" i="1"/>
  <c r="S12" i="1"/>
  <c r="Y60" i="1"/>
  <c r="P408" i="1"/>
  <c r="F23" i="1"/>
  <c r="H23" i="1"/>
  <c r="J21" i="1"/>
  <c r="L21" i="1"/>
  <c r="K21" i="1"/>
  <c r="J15" i="1"/>
  <c r="P15" i="1"/>
  <c r="E52" i="1"/>
  <c r="F52" i="1"/>
  <c r="H52" i="1"/>
  <c r="J55" i="1"/>
  <c r="L52" i="1"/>
  <c r="N51" i="1"/>
  <c r="P52" i="1"/>
  <c r="S51" i="1"/>
  <c r="E24" i="1"/>
  <c r="F24" i="1"/>
  <c r="H22" i="1"/>
  <c r="I22" i="1"/>
  <c r="J22" i="1"/>
  <c r="J18" i="1"/>
  <c r="M19" i="1"/>
  <c r="O19" i="1"/>
  <c r="P19" i="1"/>
  <c r="R17" i="1"/>
  <c r="S17" i="1"/>
  <c r="T17" i="1"/>
  <c r="Y57" i="1"/>
  <c r="Y56" i="1"/>
  <c r="Y54" i="1"/>
  <c r="Y53" i="1"/>
  <c r="J408" i="1"/>
  <c r="A14" i="1"/>
  <c r="A15" i="1" s="1"/>
  <c r="Y15" i="1" s="1"/>
  <c r="E22" i="1"/>
  <c r="H19" i="1"/>
  <c r="R16" i="1"/>
  <c r="U16" i="1"/>
  <c r="V16" i="1"/>
  <c r="E51" i="1"/>
  <c r="F51" i="1"/>
  <c r="I56" i="1"/>
  <c r="J54" i="1"/>
  <c r="M54" i="1"/>
  <c r="O52" i="1"/>
  <c r="P51" i="1"/>
  <c r="K408" i="1"/>
  <c r="Q408" i="1"/>
  <c r="R408" i="1"/>
  <c r="U408" i="1"/>
  <c r="L410" i="1"/>
  <c r="F409" i="1"/>
  <c r="H409" i="1"/>
  <c r="O410" i="1"/>
  <c r="H18" i="1"/>
  <c r="L18" i="1"/>
  <c r="N17" i="1"/>
  <c r="L408" i="1"/>
  <c r="E410" i="1"/>
  <c r="J414" i="1"/>
  <c r="E19" i="1"/>
  <c r="F19" i="1"/>
  <c r="H15" i="1"/>
  <c r="O15" i="1"/>
  <c r="Q15" i="1"/>
  <c r="U13" i="1"/>
  <c r="O408" i="1"/>
  <c r="J410" i="1"/>
  <c r="E414" i="1"/>
  <c r="E15" i="1"/>
  <c r="O12" i="1"/>
  <c r="F414" i="1"/>
  <c r="F410" i="1"/>
  <c r="S408" i="1"/>
  <c r="H414" i="1"/>
  <c r="H410" i="1"/>
  <c r="K410" i="1"/>
  <c r="Q410" i="1"/>
  <c r="R410" i="1"/>
  <c r="V408" i="1"/>
  <c r="L126" i="1"/>
  <c r="J280" i="1"/>
  <c r="B461" i="1"/>
  <c r="Y380" i="1"/>
  <c r="F20" i="1"/>
  <c r="H20" i="1"/>
  <c r="H12" i="1"/>
  <c r="J20" i="1"/>
  <c r="M16" i="1"/>
  <c r="AW16" i="1" s="1"/>
  <c r="I57" i="1"/>
  <c r="J132" i="1"/>
  <c r="M126" i="1"/>
  <c r="R126" i="1"/>
  <c r="V126" i="1"/>
  <c r="L206" i="1"/>
  <c r="N204" i="1"/>
  <c r="O204" i="1"/>
  <c r="P204" i="1"/>
  <c r="Q204" i="1"/>
  <c r="R204" i="1"/>
  <c r="F245" i="1"/>
  <c r="F241" i="1"/>
  <c r="K245" i="1"/>
  <c r="K241" i="1"/>
  <c r="O241" i="1"/>
  <c r="S241" i="1"/>
  <c r="E284" i="1"/>
  <c r="E280" i="1"/>
  <c r="I280" i="1"/>
  <c r="N280" i="1"/>
  <c r="Q280" i="1"/>
  <c r="R280" i="1"/>
  <c r="K322" i="1"/>
  <c r="M319" i="1"/>
  <c r="N319" i="1"/>
  <c r="Q319" i="1"/>
  <c r="Q409" i="1"/>
  <c r="V407" i="1"/>
  <c r="H126" i="1"/>
  <c r="H206" i="1"/>
  <c r="K247" i="1"/>
  <c r="H241" i="1"/>
  <c r="N284" i="1"/>
  <c r="H322" i="1"/>
  <c r="E416" i="1"/>
  <c r="J412" i="1"/>
  <c r="P280" i="1"/>
  <c r="O280" i="1"/>
  <c r="J284" i="1"/>
  <c r="O407" i="1"/>
  <c r="J409" i="1"/>
  <c r="E20" i="1"/>
  <c r="F22" i="1"/>
  <c r="F15" i="1"/>
  <c r="I15" i="1"/>
  <c r="J19" i="1"/>
  <c r="K16" i="1"/>
  <c r="L15" i="1"/>
  <c r="R14" i="1"/>
  <c r="U12" i="1"/>
  <c r="I52" i="1"/>
  <c r="L53" i="1"/>
  <c r="T51" i="1"/>
  <c r="F132" i="1"/>
  <c r="I126" i="1"/>
  <c r="N126" i="1"/>
  <c r="O126" i="1"/>
  <c r="P126" i="1"/>
  <c r="S126" i="1"/>
  <c r="U126" i="1"/>
  <c r="E166" i="1"/>
  <c r="L166" i="1"/>
  <c r="M166" i="1"/>
  <c r="N166" i="1"/>
  <c r="F209" i="1"/>
  <c r="I209" i="1"/>
  <c r="J209" i="1"/>
  <c r="L204" i="1"/>
  <c r="N206" i="1"/>
  <c r="O206" i="1"/>
  <c r="P206" i="1"/>
  <c r="J245" i="1"/>
  <c r="J241" i="1"/>
  <c r="F284" i="1"/>
  <c r="K280" i="1"/>
  <c r="M280" i="1"/>
  <c r="T280" i="1"/>
  <c r="K319" i="1"/>
  <c r="Q407" i="1"/>
  <c r="U407" i="1"/>
  <c r="O93" i="1"/>
  <c r="L133" i="1"/>
  <c r="I172" i="1"/>
  <c r="H172" i="1"/>
  <c r="H204" i="1"/>
  <c r="Q282" i="1"/>
  <c r="H286" i="1"/>
  <c r="R320" i="1"/>
  <c r="I20" i="1"/>
  <c r="H166" i="1"/>
  <c r="E407" i="1"/>
  <c r="I12" i="1"/>
  <c r="K57" i="1"/>
  <c r="R53" i="1"/>
  <c r="M90" i="1"/>
  <c r="E126" i="1"/>
  <c r="F126" i="1"/>
  <c r="P166" i="1"/>
  <c r="R166" i="1"/>
  <c r="T166" i="1"/>
  <c r="E209" i="1"/>
  <c r="E204" i="1"/>
  <c r="F204" i="1"/>
  <c r="I204" i="1"/>
  <c r="J204" i="1"/>
  <c r="K206" i="1"/>
  <c r="M204" i="1"/>
  <c r="S204" i="1"/>
  <c r="E245" i="1"/>
  <c r="E241" i="1"/>
  <c r="I245" i="1"/>
  <c r="I241" i="1"/>
  <c r="L245" i="1"/>
  <c r="L241" i="1"/>
  <c r="N245" i="1"/>
  <c r="N241" i="1"/>
  <c r="T241" i="1"/>
  <c r="F287" i="1"/>
  <c r="K284" i="1"/>
  <c r="S280" i="1"/>
  <c r="E322" i="1"/>
  <c r="F322" i="1"/>
  <c r="I319" i="1"/>
  <c r="J322" i="1"/>
  <c r="L319" i="1"/>
  <c r="R319" i="1"/>
  <c r="S409" i="1"/>
  <c r="F136" i="1"/>
  <c r="L209" i="1"/>
  <c r="D557" i="1"/>
  <c r="A357" i="1"/>
  <c r="Y356" i="1"/>
  <c r="Y286" i="1"/>
  <c r="Y281" i="1"/>
  <c r="O90" i="1"/>
  <c r="L127" i="1"/>
  <c r="E412" i="1"/>
  <c r="E21" i="1"/>
  <c r="H21" i="1"/>
  <c r="J13" i="1"/>
  <c r="L13" i="1"/>
  <c r="P13" i="1"/>
  <c r="R13" i="1"/>
  <c r="T13" i="1"/>
  <c r="V13" i="1"/>
  <c r="F56" i="1"/>
  <c r="M53" i="1"/>
  <c r="N50" i="1"/>
  <c r="S50" i="1"/>
  <c r="E96" i="1"/>
  <c r="F90" i="1"/>
  <c r="I90" i="1"/>
  <c r="J90" i="1"/>
  <c r="L93" i="1"/>
  <c r="N93" i="1"/>
  <c r="E135" i="1"/>
  <c r="E127" i="1"/>
  <c r="K132" i="1"/>
  <c r="F171" i="1"/>
  <c r="F167" i="1"/>
  <c r="I171" i="1"/>
  <c r="I167" i="1"/>
  <c r="J171" i="1"/>
  <c r="J167" i="1"/>
  <c r="M167" i="1"/>
  <c r="P167" i="1"/>
  <c r="Q167" i="1"/>
  <c r="R167" i="1"/>
  <c r="E210" i="1"/>
  <c r="K207" i="1"/>
  <c r="K203" i="1"/>
  <c r="O203" i="1"/>
  <c r="S203" i="1"/>
  <c r="E288" i="1"/>
  <c r="F325" i="1"/>
  <c r="F321" i="1"/>
  <c r="I321" i="1"/>
  <c r="J321" i="1"/>
  <c r="M321" i="1"/>
  <c r="I96" i="1"/>
  <c r="H96" i="1"/>
  <c r="H90" i="1"/>
  <c r="U90" i="1"/>
  <c r="I134" i="1"/>
  <c r="H132" i="1"/>
  <c r="F174" i="1"/>
  <c r="H164" i="1"/>
  <c r="J210" i="1"/>
  <c r="K209" i="1"/>
  <c r="H210" i="1"/>
  <c r="H246" i="1"/>
  <c r="F288" i="1"/>
  <c r="H318" i="1"/>
  <c r="H325" i="1"/>
  <c r="K414" i="1"/>
  <c r="S410" i="1"/>
  <c r="F77" i="1"/>
  <c r="Y288" i="1"/>
  <c r="Y287" i="1"/>
  <c r="Y285" i="1"/>
  <c r="Y282" i="1"/>
  <c r="Y127" i="1"/>
  <c r="P90" i="1"/>
  <c r="C543" i="1"/>
  <c r="C547" i="1"/>
  <c r="E16" i="1"/>
  <c r="F12" i="1"/>
  <c r="K13" i="1"/>
  <c r="M13" i="1"/>
  <c r="AW13" i="1" s="1"/>
  <c r="N12" i="1"/>
  <c r="E56" i="1"/>
  <c r="J50" i="1"/>
  <c r="K50" i="1"/>
  <c r="E93" i="1"/>
  <c r="L90" i="1"/>
  <c r="N90" i="1"/>
  <c r="Q90" i="1"/>
  <c r="R90" i="1"/>
  <c r="E132" i="1"/>
  <c r="M127" i="1"/>
  <c r="P127" i="1"/>
  <c r="Q127" i="1"/>
  <c r="R127" i="1"/>
  <c r="U127" i="1"/>
  <c r="E174" i="1"/>
  <c r="F168" i="1"/>
  <c r="F164" i="1"/>
  <c r="I168" i="1"/>
  <c r="I164" i="1"/>
  <c r="J168" i="1"/>
  <c r="J164" i="1"/>
  <c r="K167" i="1"/>
  <c r="M168" i="1"/>
  <c r="M164" i="1"/>
  <c r="O167" i="1"/>
  <c r="P168" i="1"/>
  <c r="P164" i="1"/>
  <c r="Q164" i="1"/>
  <c r="R164" i="1"/>
  <c r="U164" i="1"/>
  <c r="E207" i="1"/>
  <c r="E203" i="1"/>
  <c r="L207" i="1"/>
  <c r="L203" i="1"/>
  <c r="N207" i="1"/>
  <c r="N203" i="1"/>
  <c r="T203" i="1"/>
  <c r="V203" i="1"/>
  <c r="F246" i="1"/>
  <c r="I246" i="1"/>
  <c r="J246" i="1"/>
  <c r="F283" i="1"/>
  <c r="I283" i="1"/>
  <c r="M283" i="1"/>
  <c r="E324" i="1"/>
  <c r="F318" i="1"/>
  <c r="I318" i="1"/>
  <c r="J318" i="1"/>
  <c r="K321" i="1"/>
  <c r="M318" i="1"/>
  <c r="P318" i="1"/>
  <c r="Q318" i="1"/>
  <c r="R318" i="1"/>
  <c r="K90" i="1"/>
  <c r="H94" i="1"/>
  <c r="N132" i="1"/>
  <c r="H130" i="1"/>
  <c r="L171" i="1"/>
  <c r="I210" i="1"/>
  <c r="H208" i="1"/>
  <c r="I248" i="1"/>
  <c r="I286" i="1"/>
  <c r="N322" i="1"/>
  <c r="M322" i="1"/>
  <c r="H412" i="1"/>
  <c r="H417" i="1"/>
  <c r="Y289" i="1"/>
  <c r="Y280" i="1"/>
  <c r="L132" i="1"/>
  <c r="J283" i="1"/>
  <c r="N13" i="1"/>
  <c r="S13" i="1"/>
  <c r="H53" i="1"/>
  <c r="K53" i="1"/>
  <c r="Q53" i="1"/>
  <c r="S53" i="1"/>
  <c r="E90" i="1"/>
  <c r="F96" i="1"/>
  <c r="M93" i="1"/>
  <c r="T90" i="1"/>
  <c r="F135" i="1"/>
  <c r="F127" i="1"/>
  <c r="I127" i="1"/>
  <c r="J127" i="1"/>
  <c r="O127" i="1"/>
  <c r="S127" i="1"/>
  <c r="E171" i="1"/>
  <c r="E167" i="1"/>
  <c r="K168" i="1"/>
  <c r="K164" i="1"/>
  <c r="L167" i="1"/>
  <c r="N167" i="1"/>
  <c r="O168" i="1"/>
  <c r="O164" i="1"/>
  <c r="F210" i="1"/>
  <c r="K246" i="1"/>
  <c r="K283" i="1"/>
  <c r="E325" i="1"/>
  <c r="E321" i="1"/>
  <c r="K318" i="1"/>
  <c r="L321" i="1"/>
  <c r="N321" i="1"/>
  <c r="O318" i="1"/>
  <c r="S318" i="1"/>
  <c r="F416" i="1"/>
  <c r="F412" i="1"/>
  <c r="P93" i="1"/>
  <c r="S90" i="1"/>
  <c r="M132" i="1"/>
  <c r="K171" i="1"/>
  <c r="N246" i="1"/>
  <c r="E418" i="1"/>
  <c r="H416" i="1"/>
  <c r="O412" i="1"/>
  <c r="A129" i="1"/>
  <c r="Y128" i="1"/>
  <c r="I415" i="1"/>
  <c r="Q411" i="1"/>
  <c r="K415" i="1"/>
  <c r="H415" i="1"/>
  <c r="F415" i="1"/>
  <c r="E415" i="1"/>
  <c r="S411" i="1"/>
  <c r="O411" i="1"/>
  <c r="P411" i="1"/>
  <c r="L411" i="1"/>
  <c r="F411" i="1"/>
  <c r="H407" i="1"/>
  <c r="M413" i="1"/>
  <c r="U409" i="1"/>
  <c r="J407" i="1"/>
  <c r="P407" i="1"/>
  <c r="R407" i="1"/>
  <c r="K407" i="1"/>
  <c r="S407" i="1"/>
  <c r="F407" i="1"/>
  <c r="L407" i="1"/>
  <c r="O413" i="1"/>
  <c r="K413" i="1"/>
  <c r="J413" i="1"/>
  <c r="L413" i="1"/>
  <c r="H413" i="1"/>
  <c r="F413" i="1"/>
  <c r="E413" i="1"/>
  <c r="E409" i="1"/>
  <c r="L409" i="1"/>
  <c r="O409" i="1"/>
  <c r="R409" i="1"/>
  <c r="K409" i="1"/>
  <c r="P409" i="1"/>
  <c r="K411" i="1"/>
  <c r="A477" i="1"/>
  <c r="A509" i="1"/>
  <c r="E14" i="1"/>
  <c r="F21" i="1"/>
  <c r="H14" i="1"/>
  <c r="I16" i="1"/>
  <c r="K17" i="1"/>
  <c r="K12" i="1"/>
  <c r="M17" i="1"/>
  <c r="AW17" i="1" s="1"/>
  <c r="M12" i="1"/>
  <c r="N14" i="1"/>
  <c r="O14" i="1"/>
  <c r="P14" i="1"/>
  <c r="Q12" i="1"/>
  <c r="R12" i="1"/>
  <c r="E61" i="1"/>
  <c r="E57" i="1"/>
  <c r="F57" i="1"/>
  <c r="H56" i="1"/>
  <c r="H51" i="1"/>
  <c r="J56" i="1"/>
  <c r="J51" i="1"/>
  <c r="K55" i="1"/>
  <c r="L55" i="1"/>
  <c r="M56" i="1"/>
  <c r="N53" i="1"/>
  <c r="Q51" i="1"/>
  <c r="T53" i="1"/>
  <c r="I411" i="1"/>
  <c r="I407" i="1"/>
  <c r="N94" i="1"/>
  <c r="K94" i="1"/>
  <c r="K89" i="1"/>
  <c r="H97" i="1"/>
  <c r="H95" i="1"/>
  <c r="H93" i="1"/>
  <c r="H91" i="1"/>
  <c r="S89" i="1"/>
  <c r="R130" i="1"/>
  <c r="Q130" i="1"/>
  <c r="H134" i="1"/>
  <c r="H128" i="1"/>
  <c r="H168" i="1"/>
  <c r="H244" i="1"/>
  <c r="L285" i="1"/>
  <c r="M284" i="1"/>
  <c r="H284" i="1"/>
  <c r="H323" i="1"/>
  <c r="J324" i="1"/>
  <c r="I324" i="1"/>
  <c r="L415" i="1"/>
  <c r="P413" i="1"/>
  <c r="T411" i="1"/>
  <c r="J411" i="1"/>
  <c r="C541" i="1"/>
  <c r="C545" i="1"/>
  <c r="B525" i="1"/>
  <c r="B557" i="1"/>
  <c r="F16" i="1"/>
  <c r="I19" i="1"/>
  <c r="J17" i="1"/>
  <c r="K18" i="1"/>
  <c r="L17" i="1"/>
  <c r="M18" i="1"/>
  <c r="AW18" i="1" s="1"/>
  <c r="N16" i="1"/>
  <c r="Q14" i="1"/>
  <c r="U14" i="1"/>
  <c r="E59" i="1"/>
  <c r="E53" i="1"/>
  <c r="F59" i="1"/>
  <c r="F53" i="1"/>
  <c r="H57" i="1"/>
  <c r="I53" i="1"/>
  <c r="J57" i="1"/>
  <c r="J53" i="1"/>
  <c r="K56" i="1"/>
  <c r="K51" i="1"/>
  <c r="L56" i="1"/>
  <c r="L51" i="1"/>
  <c r="M51" i="1"/>
  <c r="N54" i="1"/>
  <c r="O53" i="1"/>
  <c r="P53" i="1"/>
  <c r="R51" i="1"/>
  <c r="U51" i="1"/>
  <c r="M409" i="1"/>
  <c r="N411" i="1"/>
  <c r="N407" i="1"/>
  <c r="T407" i="1"/>
  <c r="R206" i="1"/>
  <c r="Q206" i="1"/>
  <c r="H408" i="1"/>
  <c r="F417" i="1"/>
  <c r="E419" i="1"/>
  <c r="J416" i="1"/>
  <c r="M414" i="1"/>
  <c r="Q412" i="1"/>
  <c r="U410" i="1"/>
  <c r="I413" i="1"/>
  <c r="I409" i="1"/>
  <c r="R168" i="1"/>
  <c r="Q168" i="1"/>
  <c r="Q244" i="1"/>
  <c r="J415" i="1"/>
  <c r="N413" i="1"/>
  <c r="R411" i="1"/>
  <c r="V409" i="1"/>
  <c r="I416" i="1"/>
  <c r="N414" i="1"/>
  <c r="R412" i="1"/>
  <c r="V410" i="1"/>
  <c r="T14" i="1"/>
  <c r="L57" i="1"/>
  <c r="N56" i="1"/>
  <c r="M411" i="1"/>
  <c r="M407" i="1"/>
  <c r="N409" i="1"/>
  <c r="T409" i="1"/>
  <c r="A349" i="1"/>
  <c r="A374" i="1" s="1"/>
  <c r="A402" i="1"/>
  <c r="A438" i="1"/>
  <c r="A470" i="1" s="1"/>
  <c r="Y252" i="1"/>
  <c r="A253" i="1"/>
  <c r="Y419" i="1"/>
  <c r="AT419" i="1" s="1"/>
  <c r="A420" i="1"/>
  <c r="L414" i="1"/>
  <c r="I414" i="1"/>
  <c r="P412" i="1"/>
  <c r="M412" i="1"/>
  <c r="I412" i="1"/>
  <c r="N412" i="1"/>
  <c r="T410" i="1"/>
  <c r="M410" i="1"/>
  <c r="I410" i="1"/>
  <c r="N410" i="1"/>
  <c r="E23" i="1"/>
  <c r="F418" i="1"/>
  <c r="Y100" i="1"/>
  <c r="A215" i="1"/>
  <c r="Y214" i="1"/>
  <c r="Y290" i="1"/>
  <c r="Y62" i="1"/>
  <c r="A63" i="1"/>
  <c r="M408" i="1"/>
  <c r="I408" i="1"/>
  <c r="T408" i="1"/>
  <c r="N408" i="1"/>
  <c r="A329" i="1"/>
  <c r="Y328" i="1"/>
  <c r="E17" i="1"/>
  <c r="E13" i="1"/>
  <c r="F17" i="1"/>
  <c r="F13" i="1"/>
  <c r="H16" i="1"/>
  <c r="I17" i="1"/>
  <c r="I13" i="1"/>
  <c r="O16" i="1"/>
  <c r="Q16" i="1"/>
  <c r="F60" i="1"/>
  <c r="I58" i="1"/>
  <c r="I54" i="1"/>
  <c r="I50" i="1"/>
  <c r="J52" i="1"/>
  <c r="K52" i="1"/>
  <c r="M52" i="1"/>
  <c r="N52" i="1"/>
  <c r="O54" i="1"/>
  <c r="O50" i="1"/>
  <c r="Q54" i="1"/>
  <c r="Q50" i="1"/>
  <c r="R52" i="1"/>
  <c r="S52" i="1"/>
  <c r="L95" i="1"/>
  <c r="K91" i="1"/>
  <c r="K95" i="1"/>
  <c r="H88" i="1"/>
  <c r="T91" i="1"/>
  <c r="S91" i="1"/>
  <c r="V88" i="1"/>
  <c r="E137" i="1"/>
  <c r="O131" i="1"/>
  <c r="H135" i="1"/>
  <c r="H133" i="1"/>
  <c r="H131" i="1"/>
  <c r="H129" i="1"/>
  <c r="T129" i="1"/>
  <c r="U128" i="1"/>
  <c r="O169" i="1"/>
  <c r="H173" i="1"/>
  <c r="H171" i="1"/>
  <c r="H169" i="1"/>
  <c r="H167" i="1"/>
  <c r="T167" i="1"/>
  <c r="U166" i="1"/>
  <c r="E213" i="1"/>
  <c r="O207" i="1"/>
  <c r="H211" i="1"/>
  <c r="H209" i="1"/>
  <c r="H207" i="1"/>
  <c r="H205" i="1"/>
  <c r="T205" i="1"/>
  <c r="U204" i="1"/>
  <c r="E251" i="1"/>
  <c r="J248" i="1"/>
  <c r="R244" i="1"/>
  <c r="O245" i="1"/>
  <c r="H249" i="1"/>
  <c r="H247" i="1"/>
  <c r="H245" i="1"/>
  <c r="H243" i="1"/>
  <c r="T243" i="1"/>
  <c r="U242" i="1"/>
  <c r="J286" i="1"/>
  <c r="R282" i="1"/>
  <c r="O283" i="1"/>
  <c r="H287" i="1"/>
  <c r="H285" i="1"/>
  <c r="H283" i="1"/>
  <c r="H281" i="1"/>
  <c r="T281" i="1"/>
  <c r="U280" i="1"/>
  <c r="H324" i="1"/>
  <c r="H320" i="1"/>
  <c r="P321" i="1"/>
  <c r="K323" i="1"/>
  <c r="O321" i="1"/>
  <c r="T319" i="1"/>
  <c r="U318" i="1"/>
  <c r="P18" i="1"/>
  <c r="K20" i="1"/>
  <c r="S16" i="1"/>
  <c r="K19" i="1"/>
  <c r="E18" i="1"/>
  <c r="F18" i="1"/>
  <c r="F14" i="1"/>
  <c r="H17" i="1"/>
  <c r="H13" i="1"/>
  <c r="I18" i="1"/>
  <c r="I14" i="1"/>
  <c r="J16" i="1"/>
  <c r="J12" i="1"/>
  <c r="K15" i="1"/>
  <c r="L19" i="1"/>
  <c r="L16" i="1"/>
  <c r="L12" i="1"/>
  <c r="M15" i="1"/>
  <c r="AW15" i="1" s="1"/>
  <c r="N18" i="1"/>
  <c r="N15" i="1"/>
  <c r="O17" i="1"/>
  <c r="O13" i="1"/>
  <c r="P16" i="1"/>
  <c r="P12" i="1"/>
  <c r="R15" i="1"/>
  <c r="S15" i="1"/>
  <c r="T15" i="1"/>
  <c r="T12" i="1"/>
  <c r="V12" i="1"/>
  <c r="E58" i="1"/>
  <c r="E54" i="1"/>
  <c r="E50" i="1"/>
  <c r="F58" i="1"/>
  <c r="F54" i="1"/>
  <c r="F50" i="1"/>
  <c r="H58" i="1"/>
  <c r="H54" i="1"/>
  <c r="H50" i="1"/>
  <c r="I55" i="1"/>
  <c r="L54" i="1"/>
  <c r="L50" i="1"/>
  <c r="O55" i="1"/>
  <c r="P54" i="1"/>
  <c r="P50" i="1"/>
  <c r="T50" i="1"/>
  <c r="U50" i="1"/>
  <c r="K88" i="1"/>
  <c r="S88" i="1"/>
  <c r="P131" i="1"/>
  <c r="P169" i="1"/>
  <c r="P207" i="1"/>
  <c r="P245" i="1"/>
  <c r="P283" i="1"/>
  <c r="H321" i="1"/>
  <c r="A382" i="1"/>
  <c r="N19" i="1"/>
  <c r="I21" i="1"/>
  <c r="Q17" i="1"/>
  <c r="L58" i="1"/>
  <c r="P56" i="1"/>
  <c r="T54" i="1"/>
  <c r="K58" i="1"/>
  <c r="S54" i="1"/>
  <c r="U53" i="1"/>
  <c r="H98" i="1"/>
  <c r="L96" i="1"/>
  <c r="P94" i="1"/>
  <c r="T92" i="1"/>
  <c r="U91" i="1"/>
  <c r="L134" i="1"/>
  <c r="P132" i="1"/>
  <c r="T130" i="1"/>
  <c r="U129" i="1"/>
  <c r="L172" i="1"/>
  <c r="P170" i="1"/>
  <c r="T168" i="1"/>
  <c r="U167" i="1"/>
  <c r="L210" i="1"/>
  <c r="P208" i="1"/>
  <c r="T206" i="1"/>
  <c r="U205" i="1"/>
  <c r="L248" i="1"/>
  <c r="P246" i="1"/>
  <c r="T244" i="1"/>
  <c r="U243" i="1"/>
  <c r="L286" i="1"/>
  <c r="P284" i="1"/>
  <c r="T282" i="1"/>
  <c r="U281" i="1"/>
  <c r="H326" i="1"/>
  <c r="L324" i="1"/>
  <c r="P322" i="1"/>
  <c r="T320" i="1"/>
  <c r="U319" i="1"/>
  <c r="T16" i="1"/>
  <c r="U15" i="1"/>
  <c r="V167" i="1"/>
  <c r="V205" i="1"/>
  <c r="V243" i="1"/>
  <c r="V281" i="1"/>
  <c r="V319" i="1"/>
  <c r="P17" i="1"/>
  <c r="H59" i="1"/>
  <c r="M55" i="1"/>
  <c r="N55" i="1"/>
  <c r="P55" i="1"/>
  <c r="T52" i="1"/>
  <c r="U52" i="1"/>
  <c r="V50" i="1"/>
  <c r="H319" i="1"/>
  <c r="J59" i="1"/>
  <c r="N57" i="1"/>
  <c r="R55" i="1"/>
  <c r="J97" i="1"/>
  <c r="N95" i="1"/>
  <c r="R93" i="1"/>
  <c r="J135" i="1"/>
  <c r="N133" i="1"/>
  <c r="R131" i="1"/>
  <c r="J173" i="1"/>
  <c r="N171" i="1"/>
  <c r="R169" i="1"/>
  <c r="J211" i="1"/>
  <c r="N209" i="1"/>
  <c r="R207" i="1"/>
  <c r="J249" i="1"/>
  <c r="N247" i="1"/>
  <c r="R245" i="1"/>
  <c r="J287" i="1"/>
  <c r="N285" i="1"/>
  <c r="R283" i="1"/>
  <c r="J325" i="1"/>
  <c r="N323" i="1"/>
  <c r="R321" i="1"/>
  <c r="AW19" i="1" l="1"/>
  <c r="Y447" i="1"/>
  <c r="Y446" i="1"/>
  <c r="A665" i="1"/>
  <c r="Y664" i="1"/>
  <c r="AU664" i="1" s="1"/>
  <c r="A587" i="1"/>
  <c r="Y586" i="1"/>
  <c r="A626" i="1"/>
  <c r="Y625" i="1"/>
  <c r="AW12" i="1"/>
  <c r="Y382" i="1"/>
  <c r="A383" i="1"/>
  <c r="Y357" i="1"/>
  <c r="A358" i="1"/>
  <c r="Y420" i="1"/>
  <c r="AT420" i="1" s="1"/>
  <c r="A421" i="1"/>
  <c r="C557" i="1"/>
  <c r="Y329" i="1"/>
  <c r="A330" i="1"/>
  <c r="Y291" i="1"/>
  <c r="Y253" i="1"/>
  <c r="A254" i="1"/>
  <c r="Y215" i="1"/>
  <c r="A216" i="1"/>
  <c r="A167" i="1"/>
  <c r="Y166" i="1"/>
  <c r="A16" i="1"/>
  <c r="A17" i="1" s="1"/>
  <c r="Y14" i="1"/>
  <c r="Y101" i="1"/>
  <c r="Y63" i="1"/>
  <c r="A64" i="1"/>
  <c r="A130" i="1"/>
  <c r="Y129" i="1"/>
  <c r="Y477" i="1"/>
  <c r="A478" i="1"/>
  <c r="A510" i="1"/>
  <c r="Y509" i="1"/>
  <c r="A449" i="1"/>
  <c r="Y448" i="1"/>
  <c r="AW25" i="1" l="1"/>
  <c r="A627" i="1"/>
  <c r="Y626" i="1"/>
  <c r="A588" i="1"/>
  <c r="Y587" i="1"/>
  <c r="A666" i="1"/>
  <c r="Y665" i="1"/>
  <c r="AU665" i="1" s="1"/>
  <c r="Y383" i="1"/>
  <c r="A384" i="1"/>
  <c r="Y358" i="1"/>
  <c r="A359" i="1"/>
  <c r="Y421" i="1"/>
  <c r="AT421" i="1" s="1"/>
  <c r="A422" i="1"/>
  <c r="Y330" i="1"/>
  <c r="A331" i="1"/>
  <c r="Y292" i="1"/>
  <c r="Y254" i="1"/>
  <c r="A255" i="1"/>
  <c r="Y216" i="1"/>
  <c r="A217" i="1"/>
  <c r="Y102" i="1"/>
  <c r="Y64" i="1"/>
  <c r="A65" i="1"/>
  <c r="Y16" i="1"/>
  <c r="A168" i="1"/>
  <c r="Y167" i="1"/>
  <c r="A511" i="1"/>
  <c r="Y510" i="1"/>
  <c r="A131" i="1"/>
  <c r="Y130" i="1"/>
  <c r="Y478" i="1"/>
  <c r="A479" i="1"/>
  <c r="Y449" i="1"/>
  <c r="A450" i="1"/>
  <c r="Y17" i="1"/>
  <c r="A18" i="1"/>
  <c r="A589" i="1" l="1"/>
  <c r="Y588" i="1"/>
  <c r="A667" i="1"/>
  <c r="Y666" i="1"/>
  <c r="AU666" i="1" s="1"/>
  <c r="A628" i="1"/>
  <c r="Y627" i="1"/>
  <c r="Y255" i="1"/>
  <c r="A256" i="1"/>
  <c r="A360" i="1"/>
  <c r="Y359" i="1"/>
  <c r="Y217" i="1"/>
  <c r="A218" i="1"/>
  <c r="A385" i="1"/>
  <c r="Y384" i="1"/>
  <c r="Y103" i="1"/>
  <c r="Y331" i="1"/>
  <c r="A332" i="1"/>
  <c r="Y65" i="1"/>
  <c r="A66" i="1"/>
  <c r="Y293" i="1"/>
  <c r="Y422" i="1"/>
  <c r="AT422" i="1" s="1"/>
  <c r="A423" i="1"/>
  <c r="A169" i="1"/>
  <c r="Y168" i="1"/>
  <c r="A480" i="1"/>
  <c r="Y479" i="1"/>
  <c r="A132" i="1"/>
  <c r="Y131" i="1"/>
  <c r="Y511" i="1"/>
  <c r="A512" i="1"/>
  <c r="A451" i="1"/>
  <c r="Y450" i="1"/>
  <c r="Y18" i="1"/>
  <c r="A19" i="1"/>
  <c r="Y667" i="1" l="1"/>
  <c r="AU667" i="1" s="1"/>
  <c r="A668" i="1"/>
  <c r="Y628" i="1"/>
  <c r="A629" i="1"/>
  <c r="Y589" i="1"/>
  <c r="A590" i="1"/>
  <c r="Y423" i="1"/>
  <c r="AT423" i="1" s="1"/>
  <c r="A424" i="1"/>
  <c r="Y256" i="1"/>
  <c r="A257" i="1"/>
  <c r="Y218" i="1"/>
  <c r="A219" i="1"/>
  <c r="Y294" i="1"/>
  <c r="Y332" i="1"/>
  <c r="A333" i="1"/>
  <c r="Y385" i="1"/>
  <c r="A386" i="1"/>
  <c r="Y360" i="1"/>
  <c r="A361" i="1"/>
  <c r="Y104" i="1"/>
  <c r="Y66" i="1"/>
  <c r="A67" i="1"/>
  <c r="A170" i="1"/>
  <c r="Y169" i="1"/>
  <c r="Y512" i="1"/>
  <c r="A513" i="1"/>
  <c r="A133" i="1"/>
  <c r="Y132" i="1"/>
  <c r="A481" i="1"/>
  <c r="Y480" i="1"/>
  <c r="Y451" i="1"/>
  <c r="A452" i="1"/>
  <c r="A20" i="1"/>
  <c r="Y19" i="1"/>
  <c r="Y629" i="1" l="1"/>
  <c r="A630" i="1"/>
  <c r="A669" i="1"/>
  <c r="Y668" i="1"/>
  <c r="AU668" i="1" s="1"/>
  <c r="Y590" i="1"/>
  <c r="A591" i="1"/>
  <c r="Y424" i="1"/>
  <c r="AT424" i="1" s="1"/>
  <c r="A425" i="1"/>
  <c r="Y386" i="1"/>
  <c r="A387" i="1"/>
  <c r="Y361" i="1"/>
  <c r="A362" i="1"/>
  <c r="Y333" i="1"/>
  <c r="A334" i="1"/>
  <c r="Y295" i="1"/>
  <c r="Y257" i="1"/>
  <c r="A258" i="1"/>
  <c r="Y219" i="1"/>
  <c r="A220" i="1"/>
  <c r="Y105" i="1"/>
  <c r="Y67" i="1"/>
  <c r="A68" i="1"/>
  <c r="A171" i="1"/>
  <c r="Y170" i="1"/>
  <c r="Y513" i="1"/>
  <c r="A514" i="1"/>
  <c r="A134" i="1"/>
  <c r="Y133" i="1"/>
  <c r="A482" i="1"/>
  <c r="Y481" i="1"/>
  <c r="A453" i="1"/>
  <c r="Y452" i="1"/>
  <c r="A21" i="1"/>
  <c r="Y20" i="1"/>
  <c r="Y591" i="1" l="1"/>
  <c r="A592" i="1"/>
  <c r="Y669" i="1"/>
  <c r="AU669" i="1" s="1"/>
  <c r="A670" i="1"/>
  <c r="Y630" i="1"/>
  <c r="A631" i="1"/>
  <c r="Y425" i="1"/>
  <c r="AT425" i="1" s="1"/>
  <c r="A426" i="1"/>
  <c r="Y387" i="1"/>
  <c r="A388" i="1"/>
  <c r="Y362" i="1"/>
  <c r="A363" i="1"/>
  <c r="Y334" i="1"/>
  <c r="A335" i="1"/>
  <c r="Y296" i="1"/>
  <c r="Y258" i="1"/>
  <c r="A259" i="1"/>
  <c r="Y220" i="1"/>
  <c r="A221" i="1"/>
  <c r="Y106" i="1"/>
  <c r="Y68" i="1"/>
  <c r="A69" i="1"/>
  <c r="A172" i="1"/>
  <c r="Y171" i="1"/>
  <c r="A515" i="1"/>
  <c r="Y514" i="1"/>
  <c r="A135" i="1"/>
  <c r="Y134" i="1"/>
  <c r="Y482" i="1"/>
  <c r="A483" i="1"/>
  <c r="A454" i="1"/>
  <c r="Y453" i="1"/>
  <c r="A22" i="1"/>
  <c r="Y21" i="1"/>
  <c r="Y670" i="1" l="1"/>
  <c r="AU670" i="1" s="1"/>
  <c r="A671" i="1"/>
  <c r="Y671" i="1" s="1"/>
  <c r="AU671" i="1" s="1"/>
  <c r="Y631" i="1"/>
  <c r="A632" i="1"/>
  <c r="Y632" i="1" s="1"/>
  <c r="Y592" i="1"/>
  <c r="A593" i="1"/>
  <c r="Y593" i="1" s="1"/>
  <c r="Y107" i="1"/>
  <c r="Y108" i="1"/>
  <c r="Y297" i="1"/>
  <c r="Y298" i="1"/>
  <c r="Y221" i="1"/>
  <c r="A222" i="1"/>
  <c r="Y69" i="1"/>
  <c r="A70" i="1"/>
  <c r="Y70" i="1" s="1"/>
  <c r="Y335" i="1"/>
  <c r="A336" i="1"/>
  <c r="Y363" i="1"/>
  <c r="A364" i="1"/>
  <c r="Y259" i="1"/>
  <c r="A260" i="1"/>
  <c r="Y388" i="1"/>
  <c r="A389" i="1"/>
  <c r="Y389" i="1" s="1"/>
  <c r="Y426" i="1"/>
  <c r="AT426" i="1" s="1"/>
  <c r="A427" i="1"/>
  <c r="Y427" i="1" s="1"/>
  <c r="A173" i="1"/>
  <c r="Y172" i="1"/>
  <c r="A484" i="1"/>
  <c r="Y483" i="1"/>
  <c r="A136" i="1"/>
  <c r="Y135" i="1"/>
  <c r="Y515" i="1"/>
  <c r="A516" i="1"/>
  <c r="Y454" i="1"/>
  <c r="A455" i="1"/>
  <c r="Y22" i="1"/>
  <c r="A23" i="1"/>
  <c r="Y364" i="1" l="1"/>
  <c r="A365" i="1"/>
  <c r="Y365" i="1" s="1"/>
  <c r="Y336" i="1"/>
  <c r="A337" i="1"/>
  <c r="Y337" i="1" s="1"/>
  <c r="Y260" i="1"/>
  <c r="A261" i="1"/>
  <c r="Y261" i="1" s="1"/>
  <c r="Y222" i="1"/>
  <c r="A223" i="1"/>
  <c r="Y223" i="1" s="1"/>
  <c r="A174" i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Y185" i="1" s="1"/>
  <c r="Y173" i="1"/>
  <c r="Y516" i="1"/>
  <c r="A517" i="1"/>
  <c r="A137" i="1"/>
  <c r="Y136" i="1"/>
  <c r="A485" i="1"/>
  <c r="Y484" i="1"/>
  <c r="A24" i="1"/>
  <c r="Y23" i="1"/>
  <c r="A456" i="1"/>
  <c r="Y455" i="1"/>
  <c r="Y174" i="1" l="1"/>
  <c r="Y517" i="1"/>
  <c r="A518" i="1"/>
  <c r="A138" i="1"/>
  <c r="Y137" i="1"/>
  <c r="Y485" i="1"/>
  <c r="A486" i="1"/>
  <c r="A457" i="1"/>
  <c r="Y456" i="1"/>
  <c r="A25" i="1"/>
  <c r="Y24" i="1"/>
  <c r="Y175" i="1" l="1"/>
  <c r="Y25" i="1"/>
  <c r="A26" i="1"/>
  <c r="Y486" i="1"/>
  <c r="A487" i="1"/>
  <c r="A519" i="1"/>
  <c r="Y518" i="1"/>
  <c r="A139" i="1"/>
  <c r="Y138" i="1"/>
  <c r="A458" i="1"/>
  <c r="Y458" i="1" s="1"/>
  <c r="Y457" i="1"/>
  <c r="Y26" i="1" l="1"/>
  <c r="A27" i="1"/>
  <c r="Y176" i="1"/>
  <c r="Y139" i="1"/>
  <c r="A140" i="1"/>
  <c r="A488" i="1"/>
  <c r="Y487" i="1"/>
  <c r="Y519" i="1"/>
  <c r="A520" i="1"/>
  <c r="Y27" i="1" l="1"/>
  <c r="A28" i="1"/>
  <c r="Y140" i="1"/>
  <c r="A141" i="1"/>
  <c r="Y177" i="1"/>
  <c r="A521" i="1"/>
  <c r="Y520" i="1"/>
  <c r="A489" i="1"/>
  <c r="Y488" i="1"/>
  <c r="Y28" i="1" l="1"/>
  <c r="A29" i="1"/>
  <c r="Y141" i="1"/>
  <c r="A142" i="1"/>
  <c r="Y178" i="1"/>
  <c r="Y489" i="1"/>
  <c r="A490" i="1"/>
  <c r="Y490" i="1" s="1"/>
  <c r="Y521" i="1"/>
  <c r="A522" i="1"/>
  <c r="Y522" i="1" s="1"/>
  <c r="Y142" i="1" l="1"/>
  <c r="A143" i="1"/>
  <c r="Y29" i="1"/>
  <c r="A30" i="1"/>
  <c r="Y179" i="1"/>
  <c r="Y143" i="1" l="1"/>
  <c r="A144" i="1"/>
  <c r="Y30" i="1"/>
  <c r="A31" i="1"/>
  <c r="Y180" i="1"/>
  <c r="Y31" i="1" l="1"/>
  <c r="A32" i="1"/>
  <c r="Y32" i="1" s="1"/>
  <c r="Y181" i="1"/>
  <c r="Y144" i="1"/>
  <c r="A145" i="1"/>
  <c r="Y145" i="1" l="1"/>
  <c r="A146" i="1"/>
  <c r="Y182" i="1"/>
  <c r="Y146" i="1" l="1"/>
  <c r="A147" i="1"/>
  <c r="Y147" i="1" s="1"/>
  <c r="Y183" i="1"/>
  <c r="Y18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cathy.burleson</author>
    <author>Burleson, Cathy</author>
  </authors>
  <commentList>
    <comment ref="Y41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cathy.burleson:</t>
        </r>
        <r>
          <rPr>
            <sz val="9"/>
            <color indexed="81"/>
            <rFont val="Tahoma"/>
            <family val="2"/>
          </rPr>
          <t xml:space="preserve">
Started using IPEDS Ethnicity
</t>
        </r>
      </text>
    </comment>
    <comment ref="Y617" authorId="1" shapeId="0" xr:uid="{B11B84DB-278D-4E5A-B584-3770BCA82B06}">
      <text>
        <r>
          <rPr>
            <b/>
            <sz val="9"/>
            <color indexed="81"/>
            <rFont val="Tahoma"/>
            <family val="2"/>
          </rPr>
          <t>Burleson, Cathy:</t>
        </r>
        <r>
          <rPr>
            <sz val="9"/>
            <color indexed="81"/>
            <rFont val="Tahoma"/>
            <family val="2"/>
          </rPr>
          <t xml:space="preserve">
includes o 1 student with residency D
</t>
        </r>
      </text>
    </comment>
  </commentList>
</comments>
</file>

<file path=xl/sharedStrings.xml><?xml version="1.0" encoding="utf-8"?>
<sst xmlns="http://schemas.openxmlformats.org/spreadsheetml/2006/main" count="1330" uniqueCount="68">
  <si>
    <t>Section I:    Institution-wide Rates for All First-time, Full-time, Bachelor-degree-seeking Freshmen</t>
  </si>
  <si>
    <t>Institution : The University of Montana - Missoula</t>
  </si>
  <si>
    <t>All Bachelor Degree-Seeking First-Time Full-Time Freshmen</t>
  </si>
  <si>
    <t>RETENTION RATE</t>
  </si>
  <si>
    <t>CUMULATIVE GRADUATION/CONTINUATION RATES</t>
  </si>
  <si>
    <t>HEAD</t>
  </si>
  <si>
    <t>AVG</t>
  </si>
  <si>
    <t>AFTER</t>
  </si>
  <si>
    <t>WITHIN 4 YEARS</t>
  </si>
  <si>
    <t>WITHIN 5 YEARS</t>
  </si>
  <si>
    <t>WITHIN 6 YEARS</t>
  </si>
  <si>
    <t>WITHIN 7 YEARS</t>
  </si>
  <si>
    <t>WITHIN 8 YEARS</t>
  </si>
  <si>
    <t>WITHIN 9 YEARS</t>
  </si>
  <si>
    <t>WITHIN 10 YEARS</t>
  </si>
  <si>
    <t>FALL</t>
  </si>
  <si>
    <t>COUNT</t>
  </si>
  <si>
    <t>ACT</t>
  </si>
  <si>
    <t>SAT</t>
  </si>
  <si>
    <t>1 YEAR</t>
  </si>
  <si>
    <t>2 YEARS</t>
  </si>
  <si>
    <t>GRAD</t>
  </si>
  <si>
    <t>CONT</t>
  </si>
  <si>
    <t>1997</t>
  </si>
  <si>
    <t>Avg.</t>
  </si>
  <si>
    <t>Subgroup: Females</t>
  </si>
  <si>
    <t>Subgroup: Males</t>
  </si>
  <si>
    <t>Subgroup: Hispanic</t>
  </si>
  <si>
    <t>Subgroup: Asian</t>
  </si>
  <si>
    <t>Subgroup: American Indian</t>
  </si>
  <si>
    <t>Subgroup: Nonresident Alien</t>
  </si>
  <si>
    <t>Subgroup: Unknown</t>
  </si>
  <si>
    <t xml:space="preserve">Subgroup: In-State </t>
  </si>
  <si>
    <t>In-State</t>
  </si>
  <si>
    <t>Subgroup: Out-of-State</t>
  </si>
  <si>
    <t>Out-of-State</t>
  </si>
  <si>
    <t>Subgroup: WUE</t>
  </si>
  <si>
    <t>WUE</t>
  </si>
  <si>
    <t>Subgroup:  Difference Between In-State and Out-of -State</t>
  </si>
  <si>
    <t>Ratio</t>
  </si>
  <si>
    <t>I:O</t>
  </si>
  <si>
    <t>Subgroup: Native Hawaiian / Pacific Islander</t>
  </si>
  <si>
    <t>Subgroup: Multi-racial</t>
  </si>
  <si>
    <t>Page 1 of 11</t>
  </si>
  <si>
    <t>Page  2 of 11</t>
  </si>
  <si>
    <t>Page 3 of 11</t>
  </si>
  <si>
    <t>Page  4 of 11</t>
  </si>
  <si>
    <t>Page  5 of 11</t>
  </si>
  <si>
    <t>Page  6 of 11</t>
  </si>
  <si>
    <t>Page  7 of 11</t>
  </si>
  <si>
    <t>Page  8 of 11</t>
  </si>
  <si>
    <t>Page  9 of 11</t>
  </si>
  <si>
    <t>Page   10 of 11</t>
  </si>
  <si>
    <t>Page  11 of 11</t>
  </si>
  <si>
    <t>Subgroup: African American</t>
  </si>
  <si>
    <t>Subgroup: Caucasian</t>
  </si>
  <si>
    <t>Omitted pre-pharm, pre-engineering and pre-nursing</t>
  </si>
  <si>
    <t>2001</t>
  </si>
  <si>
    <t>Omitted pre-pharm, pre-physical therapy, pre-engineering and pre-nursing</t>
  </si>
  <si>
    <t>Page 1 of 3</t>
  </si>
  <si>
    <t>Page 2 of 3</t>
  </si>
  <si>
    <t>Page 3 of 3</t>
  </si>
  <si>
    <t>WITHIN 3 YEARS</t>
  </si>
  <si>
    <t>Wtd Average</t>
  </si>
  <si>
    <t>Weight</t>
  </si>
  <si>
    <t>WUE Check</t>
  </si>
  <si>
    <t>Subgroup: Gender Check</t>
  </si>
  <si>
    <t>CSRDE  RETENTION SURVEY -  2021-22 (Fall 2022 Update)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</si>
</sst>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%"/>
    <numFmt numFmtId="166" formatCode="#,##0.0"/>
    <numFmt numFmtId="167" formatCode="#0.0\ &quot;:1&quot;"/>
  </numFmts>
  <fonts count="5" x14ac:knownFonts="1">
    <font>
      <sz val="10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3" fontId="0" fillId="0" borderId="0" xfId="0" applyNumberFormat="1"/>
    <xf numFmtId="0" fontId="1" fillId="0" borderId="0" xfId="0" applyFont="1"/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5" fontId="0" fillId="0" borderId="5" xfId="0" applyNumberFormat="1" applyFill="1" applyBorder="1" applyAlignment="1">
      <alignment horizontal="center"/>
    </xf>
    <xf numFmtId="165" fontId="0" fillId="0" borderId="5" xfId="0" applyNumberFormat="1" applyFill="1" applyBorder="1"/>
    <xf numFmtId="49" fontId="0" fillId="0" borderId="0" xfId="0" applyNumberFormat="1" applyAlignment="1">
      <alignment horizontal="left"/>
    </xf>
    <xf numFmtId="165" fontId="0" fillId="0" borderId="0" xfId="0" applyNumberFormat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5" xfId="0" applyBorder="1"/>
    <xf numFmtId="166" fontId="0" fillId="0" borderId="5" xfId="0" applyNumberFormat="1" applyBorder="1" applyAlignment="1">
      <alignment horizontal="center"/>
    </xf>
    <xf numFmtId="0" fontId="0" fillId="0" borderId="0" xfId="0" applyBorder="1"/>
    <xf numFmtId="166" fontId="0" fillId="0" borderId="0" xfId="0" applyNumberFormat="1" applyBorder="1" applyAlignment="1">
      <alignment horizontal="center"/>
    </xf>
    <xf numFmtId="164" fontId="0" fillId="0" borderId="0" xfId="0" applyNumberFormat="1"/>
    <xf numFmtId="49" fontId="0" fillId="0" borderId="0" xfId="0" applyNumberFormat="1"/>
    <xf numFmtId="1" fontId="0" fillId="0" borderId="0" xfId="0" applyNumberFormat="1"/>
    <xf numFmtId="10" fontId="0" fillId="0" borderId="0" xfId="0" applyNumberFormat="1"/>
    <xf numFmtId="10" fontId="0" fillId="0" borderId="0" xfId="0" applyNumberFormat="1" applyAlignment="1">
      <alignment horizontal="right"/>
    </xf>
    <xf numFmtId="165" fontId="0" fillId="0" borderId="0" xfId="0" applyNumberFormat="1"/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7" fontId="0" fillId="0" borderId="5" xfId="0" applyNumberFormat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67" fontId="0" fillId="0" borderId="0" xfId="0" applyNumberFormat="1"/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5" fontId="0" fillId="0" borderId="0" xfId="0" applyNumberFormat="1" applyFill="1" applyBorder="1"/>
    <xf numFmtId="0" fontId="0" fillId="2" borderId="5" xfId="0" applyFill="1" applyBorder="1"/>
    <xf numFmtId="49" fontId="0" fillId="2" borderId="5" xfId="0" applyNumberFormat="1" applyFill="1" applyBorder="1" applyAlignment="1">
      <alignment horizontal="left"/>
    </xf>
    <xf numFmtId="0" fontId="0" fillId="0" borderId="0" xfId="0" applyAlignment="1">
      <alignment horizontal="center"/>
    </xf>
    <xf numFmtId="0" fontId="0" fillId="2" borderId="0" xfId="0" applyFill="1" applyBorder="1"/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/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/>
    </xf>
    <xf numFmtId="49" fontId="0" fillId="3" borderId="0" xfId="0" applyNumberFormat="1" applyFill="1" applyAlignment="1">
      <alignment horizontal="left"/>
    </xf>
    <xf numFmtId="0" fontId="0" fillId="3" borderId="0" xfId="0" applyFill="1"/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N675"/>
  <sheetViews>
    <sheetView tabSelected="1" zoomScale="80" zoomScaleNormal="80" workbookViewId="0">
      <selection activeCell="V394" sqref="V394"/>
    </sheetView>
  </sheetViews>
  <sheetFormatPr defaultRowHeight="12.75" x14ac:dyDescent="0.2"/>
  <cols>
    <col min="1" max="1" width="7.85546875" customWidth="1"/>
    <col min="2" max="2" width="9.7109375" style="1" customWidth="1"/>
    <col min="3" max="3" width="9.7109375" customWidth="1"/>
    <col min="4" max="4" width="9.42578125" customWidth="1"/>
    <col min="7" max="8" width="7.85546875" customWidth="1"/>
    <col min="22" max="22" width="7.85546875" customWidth="1"/>
    <col min="25" max="25" width="9.140625" style="3"/>
    <col min="31" max="31" width="10.28515625" bestFit="1" customWidth="1"/>
    <col min="36" max="36" width="9.7109375" customWidth="1"/>
    <col min="37" max="37" width="8.42578125" customWidth="1"/>
    <col min="38" max="38" width="9.7109375" customWidth="1"/>
    <col min="39" max="39" width="8.42578125" customWidth="1"/>
    <col min="40" max="42" width="9.7109375" customWidth="1"/>
    <col min="48" max="48" width="12.140625" bestFit="1" customWidth="1"/>
    <col min="50" max="50" width="12.140625" bestFit="1" customWidth="1"/>
    <col min="53" max="53" width="12.140625" bestFit="1" customWidth="1"/>
  </cols>
  <sheetData>
    <row r="1" spans="1:49" x14ac:dyDescent="0.2">
      <c r="F1" s="2" t="s">
        <v>67</v>
      </c>
      <c r="G1" s="2"/>
      <c r="H1" s="2"/>
    </row>
    <row r="2" spans="1:49" x14ac:dyDescent="0.2">
      <c r="D2" s="2" t="s">
        <v>0</v>
      </c>
    </row>
    <row r="4" spans="1:49" x14ac:dyDescent="0.2">
      <c r="A4" t="s">
        <v>1</v>
      </c>
    </row>
    <row r="6" spans="1:49" x14ac:dyDescent="0.2">
      <c r="A6" t="s">
        <v>2</v>
      </c>
      <c r="V6" s="4" t="s">
        <v>43</v>
      </c>
      <c r="Z6" t="str">
        <f>+A6</f>
        <v>All Bachelor Degree-Seeking First-Time Full-Time Freshmen</v>
      </c>
    </row>
    <row r="7" spans="1:49" ht="13.5" customHeight="1" x14ac:dyDescent="0.2">
      <c r="A7" t="s">
        <v>56</v>
      </c>
    </row>
    <row r="8" spans="1:49" x14ac:dyDescent="0.2">
      <c r="A8" s="5"/>
      <c r="B8" s="6"/>
      <c r="C8" s="5"/>
      <c r="D8" s="5"/>
      <c r="E8" s="75" t="s">
        <v>3</v>
      </c>
      <c r="F8" s="76"/>
      <c r="G8" s="75" t="s">
        <v>4</v>
      </c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6"/>
      <c r="AA8" s="73" t="s">
        <v>3</v>
      </c>
      <c r="AB8" s="73"/>
      <c r="AC8" s="73" t="s">
        <v>4</v>
      </c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</row>
    <row r="9" spans="1:49" x14ac:dyDescent="0.2">
      <c r="A9" s="5"/>
      <c r="B9" s="7" t="s">
        <v>5</v>
      </c>
      <c r="C9" s="8" t="s">
        <v>6</v>
      </c>
      <c r="D9" s="8" t="s">
        <v>6</v>
      </c>
      <c r="E9" s="8" t="s">
        <v>7</v>
      </c>
      <c r="F9" s="8" t="s">
        <v>7</v>
      </c>
      <c r="G9" s="75" t="s">
        <v>62</v>
      </c>
      <c r="H9" s="76"/>
      <c r="I9" s="75" t="s">
        <v>8</v>
      </c>
      <c r="J9" s="76"/>
      <c r="K9" s="75" t="s">
        <v>9</v>
      </c>
      <c r="L9" s="76"/>
      <c r="M9" s="75" t="s">
        <v>10</v>
      </c>
      <c r="N9" s="76"/>
      <c r="O9" s="74" t="s">
        <v>11</v>
      </c>
      <c r="P9" s="74"/>
      <c r="Q9" s="74" t="s">
        <v>12</v>
      </c>
      <c r="R9" s="74"/>
      <c r="S9" s="74" t="s">
        <v>13</v>
      </c>
      <c r="T9" s="74"/>
      <c r="U9" s="75" t="s">
        <v>14</v>
      </c>
      <c r="V9" s="76"/>
      <c r="Z9" t="s">
        <v>5</v>
      </c>
      <c r="AA9" t="s">
        <v>7</v>
      </c>
      <c r="AB9" t="s">
        <v>7</v>
      </c>
      <c r="AC9" t="s">
        <v>62</v>
      </c>
      <c r="AE9" t="s">
        <v>8</v>
      </c>
      <c r="AG9" t="s">
        <v>9</v>
      </c>
      <c r="AI9" t="s">
        <v>10</v>
      </c>
      <c r="AK9" s="77" t="s">
        <v>11</v>
      </c>
      <c r="AL9" s="77"/>
      <c r="AM9" s="77" t="s">
        <v>12</v>
      </c>
      <c r="AN9" s="77"/>
      <c r="AO9" s="77" t="s">
        <v>13</v>
      </c>
      <c r="AP9" s="77"/>
      <c r="AQ9" t="s">
        <v>14</v>
      </c>
    </row>
    <row r="10" spans="1:49" x14ac:dyDescent="0.2">
      <c r="A10" s="9" t="s">
        <v>15</v>
      </c>
      <c r="B10" s="10" t="s">
        <v>16</v>
      </c>
      <c r="C10" s="11" t="s">
        <v>17</v>
      </c>
      <c r="D10" s="11" t="s">
        <v>18</v>
      </c>
      <c r="E10" s="11" t="s">
        <v>19</v>
      </c>
      <c r="F10" s="11" t="s">
        <v>20</v>
      </c>
      <c r="G10" s="64" t="s">
        <v>21</v>
      </c>
      <c r="H10" s="64" t="s">
        <v>22</v>
      </c>
      <c r="I10" s="9" t="s">
        <v>21</v>
      </c>
      <c r="J10" s="9" t="s">
        <v>22</v>
      </c>
      <c r="K10" s="9" t="s">
        <v>21</v>
      </c>
      <c r="L10" s="9" t="s">
        <v>22</v>
      </c>
      <c r="M10" s="9" t="s">
        <v>21</v>
      </c>
      <c r="N10" s="9" t="s">
        <v>22</v>
      </c>
      <c r="O10" s="9" t="s">
        <v>21</v>
      </c>
      <c r="P10" s="9" t="s">
        <v>22</v>
      </c>
      <c r="Q10" s="9" t="s">
        <v>21</v>
      </c>
      <c r="R10" s="9" t="s">
        <v>22</v>
      </c>
      <c r="S10" s="9" t="s">
        <v>21</v>
      </c>
      <c r="T10" s="9" t="s">
        <v>22</v>
      </c>
      <c r="U10" s="9" t="s">
        <v>21</v>
      </c>
      <c r="V10" s="9" t="s">
        <v>22</v>
      </c>
      <c r="Z10" t="s">
        <v>16</v>
      </c>
      <c r="AA10" t="s">
        <v>19</v>
      </c>
      <c r="AB10" t="s">
        <v>20</v>
      </c>
      <c r="AC10" t="s">
        <v>21</v>
      </c>
      <c r="AD10" t="s">
        <v>22</v>
      </c>
      <c r="AE10" t="s">
        <v>21</v>
      </c>
      <c r="AF10" t="s">
        <v>22</v>
      </c>
      <c r="AG10" t="s">
        <v>21</v>
      </c>
      <c r="AH10" t="s">
        <v>22</v>
      </c>
      <c r="AI10" t="s">
        <v>21</v>
      </c>
      <c r="AJ10" t="s">
        <v>22</v>
      </c>
      <c r="AK10" t="s">
        <v>21</v>
      </c>
      <c r="AL10" t="s">
        <v>22</v>
      </c>
      <c r="AM10" t="s">
        <v>21</v>
      </c>
      <c r="AN10" t="s">
        <v>22</v>
      </c>
      <c r="AO10" t="s">
        <v>21</v>
      </c>
      <c r="AP10" t="s">
        <v>22</v>
      </c>
      <c r="AQ10" t="s">
        <v>21</v>
      </c>
      <c r="AR10" t="s">
        <v>22</v>
      </c>
      <c r="AU10" t="s">
        <v>63</v>
      </c>
      <c r="AV10" t="s">
        <v>64</v>
      </c>
    </row>
    <row r="11" spans="1:49" x14ac:dyDescent="0.2">
      <c r="A11" s="5"/>
      <c r="B11" s="6"/>
      <c r="C11" s="5"/>
      <c r="D11" s="5"/>
      <c r="E11" s="5"/>
      <c r="F11" s="5"/>
      <c r="G11" s="62"/>
      <c r="H11" s="51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49" x14ac:dyDescent="0.2">
      <c r="A12" s="12" t="s">
        <v>57</v>
      </c>
      <c r="B12" s="13">
        <f t="shared" ref="B12:B33" si="0">+IF(ISNUMBER(Z12),Z12,0)</f>
        <v>1756</v>
      </c>
      <c r="C12" s="14">
        <v>22.4</v>
      </c>
      <c r="D12" s="15">
        <v>1072</v>
      </c>
      <c r="E12" s="16">
        <f t="shared" ref="E12:E32" si="1">+IF(ISNUMBER(AA12),AA12/B12,0)</f>
        <v>0.70785876993166286</v>
      </c>
      <c r="F12" s="16">
        <f t="shared" ref="F12:F31" si="2">+IF(ISNUMBER(AB12),AB12/B12,0)</f>
        <v>0.5882687927107062</v>
      </c>
      <c r="G12" s="16">
        <f>+IF(ISNUMBER(AC12),AC12/B12,0)</f>
        <v>1.3097949886104784E-2</v>
      </c>
      <c r="H12" s="16">
        <f>+IF(ISNUMBER(AD12),AD12/B12,0)</f>
        <v>0.54043280182232345</v>
      </c>
      <c r="I12" s="16">
        <f t="shared" ref="I12:I29" si="3">+IF(ISNUMBER(AE12),AE12/B12,0)</f>
        <v>0.20558086560364464</v>
      </c>
      <c r="J12" s="16">
        <f t="shared" ref="J12:J29" si="4">+IF(ISNUMBER(AF12),AF12/B12,0)</f>
        <v>0.31719817767653757</v>
      </c>
      <c r="K12" s="16">
        <f t="shared" ref="K12:K28" si="5">+IF(ISNUMBER(AG12),AG12/B12,0)</f>
        <v>0.3787015945330296</v>
      </c>
      <c r="L12" s="16">
        <f t="shared" ref="L12:L28" si="6">+IF(ISNUMBER(AH12),AH12/B12,0)</f>
        <v>0.11958997722095673</v>
      </c>
      <c r="M12" s="16">
        <f t="shared" ref="M12:M27" si="7">+IF(ISNUMBER(AI12),AI12/B12,0)</f>
        <v>0.43849658314350798</v>
      </c>
      <c r="N12" s="16">
        <f t="shared" ref="N12:N27" si="8">+IF(ISNUMBER(AJ12),AJ12/B12,0)</f>
        <v>6.5489749430523922E-2</v>
      </c>
      <c r="O12" s="16">
        <f t="shared" ref="O12:O26" si="9">+IF(ISNUMBER(AK12),AK12/B12,0)</f>
        <v>0.46127562642369019</v>
      </c>
      <c r="P12" s="16">
        <f t="shared" ref="P12:P26" si="10">+IF(ISNUMBER(AL12),AL12/B12,0)</f>
        <v>3.7585421412300681E-2</v>
      </c>
      <c r="Q12" s="16">
        <f t="shared" ref="Q12:Q25" si="11">+IF(ISNUMBER(AM12),AM12/B12,0)</f>
        <v>0.47380410022779046</v>
      </c>
      <c r="R12" s="16">
        <f t="shared" ref="R12:R25" si="12">+IF(ISNUMBER(AN12),AN12/B12,0)</f>
        <v>3.4168564920273349E-2</v>
      </c>
      <c r="S12" s="16">
        <f t="shared" ref="S12:S14" si="13">+IF(ISNUMBER(AO12),AO12/B12,0)</f>
        <v>0.48234624145785876</v>
      </c>
      <c r="T12" s="16">
        <f t="shared" ref="T12:T14" si="14">+IF(ISNUMBER(AP12),AP12/B12,0)</f>
        <v>3.0182232346241459E-2</v>
      </c>
      <c r="U12" s="18">
        <f t="shared" ref="U12:U13" si="15">+IF(ISNUMBER(AQ12),AQ12/B12,0)</f>
        <v>0.48974943052391801</v>
      </c>
      <c r="V12" s="18">
        <f t="shared" ref="V12:V13" si="16">+IF(ISNUMBER(AR12),AR12/B12,0)</f>
        <v>2.0501138952164009E-2</v>
      </c>
      <c r="Y12" s="19" t="str">
        <f t="shared" ref="Y12:Y33" si="17">+A12</f>
        <v>2001</v>
      </c>
      <c r="Z12">
        <v>1756</v>
      </c>
      <c r="AA12">
        <v>1243</v>
      </c>
      <c r="AB12">
        <v>1033</v>
      </c>
      <c r="AC12">
        <v>23</v>
      </c>
      <c r="AD12">
        <v>949</v>
      </c>
      <c r="AE12">
        <v>361</v>
      </c>
      <c r="AF12">
        <v>557</v>
      </c>
      <c r="AG12">
        <v>665</v>
      </c>
      <c r="AH12">
        <v>210</v>
      </c>
      <c r="AI12">
        <v>770</v>
      </c>
      <c r="AJ12">
        <v>115</v>
      </c>
      <c r="AK12">
        <v>810</v>
      </c>
      <c r="AL12">
        <v>66</v>
      </c>
      <c r="AM12">
        <v>832</v>
      </c>
      <c r="AN12">
        <v>60</v>
      </c>
      <c r="AO12">
        <v>847</v>
      </c>
      <c r="AP12">
        <v>53</v>
      </c>
      <c r="AQ12">
        <v>860</v>
      </c>
      <c r="AR12">
        <v>36</v>
      </c>
      <c r="AU12" s="35">
        <f>SUM(AI12:AI23)/SUM(Z12:Z23)</f>
        <v>0.46978655175869327</v>
      </c>
      <c r="AV12">
        <f>+Z12/SUM($Z$12:$Z$23)</f>
        <v>8.7984768012826939E-2</v>
      </c>
      <c r="AW12">
        <f>+M12*AV12</f>
        <v>3.8581020142298826E-2</v>
      </c>
    </row>
    <row r="13" spans="1:49" x14ac:dyDescent="0.2">
      <c r="A13" s="12">
        <f t="shared" ref="A13:A33" si="18">+A12+1</f>
        <v>2002</v>
      </c>
      <c r="B13" s="13">
        <f t="shared" si="0"/>
        <v>1749</v>
      </c>
      <c r="C13" s="14">
        <v>22.1</v>
      </c>
      <c r="D13" s="15">
        <v>1074</v>
      </c>
      <c r="E13" s="16">
        <f t="shared" si="1"/>
        <v>0.71698113207547165</v>
      </c>
      <c r="F13" s="16">
        <f t="shared" si="2"/>
        <v>0.59176672384219553</v>
      </c>
      <c r="G13" s="16">
        <f t="shared" ref="G13:G30" si="19">+IF(ISNUMBER(AC13),AC13/B13,0)</f>
        <v>6.2893081761006293E-3</v>
      </c>
      <c r="H13" s="16">
        <f t="shared" ref="H13:H30" si="20">+IF(ISNUMBER(AD13),AD13/B13,0)</f>
        <v>0.54259576901086337</v>
      </c>
      <c r="I13" s="16">
        <f t="shared" si="3"/>
        <v>0.18982275586049172</v>
      </c>
      <c r="J13" s="16">
        <f t="shared" si="4"/>
        <v>0.32075471698113206</v>
      </c>
      <c r="K13" s="16">
        <f t="shared" si="5"/>
        <v>0.36706689536878218</v>
      </c>
      <c r="L13" s="16">
        <f t="shared" si="6"/>
        <v>0.12407089765580331</v>
      </c>
      <c r="M13" s="16">
        <f t="shared" si="7"/>
        <v>0.42309891366495139</v>
      </c>
      <c r="N13" s="16">
        <f t="shared" si="8"/>
        <v>6.2893081761006289E-2</v>
      </c>
      <c r="O13" s="16">
        <f t="shared" si="9"/>
        <v>0.4471126357918811</v>
      </c>
      <c r="P13" s="16">
        <f t="shared" si="10"/>
        <v>4.2881646655231559E-2</v>
      </c>
      <c r="Q13" s="16">
        <f t="shared" si="11"/>
        <v>0.46197827329902802</v>
      </c>
      <c r="R13" s="16">
        <f t="shared" si="12"/>
        <v>3.3161806746712409E-2</v>
      </c>
      <c r="S13" s="16">
        <f t="shared" si="13"/>
        <v>0.47627215551743851</v>
      </c>
      <c r="T13" s="16">
        <f t="shared" si="14"/>
        <v>2.4585477415666093E-2</v>
      </c>
      <c r="U13" s="18">
        <f t="shared" si="15"/>
        <v>0.48141795311606633</v>
      </c>
      <c r="V13" s="18">
        <f t="shared" si="16"/>
        <v>2.1726700971983991E-2</v>
      </c>
      <c r="Y13" s="19">
        <f t="shared" si="17"/>
        <v>2002</v>
      </c>
      <c r="Z13">
        <v>1749</v>
      </c>
      <c r="AA13">
        <v>1254</v>
      </c>
      <c r="AB13">
        <v>1035</v>
      </c>
      <c r="AC13">
        <v>11</v>
      </c>
      <c r="AD13">
        <v>949</v>
      </c>
      <c r="AE13">
        <v>332</v>
      </c>
      <c r="AF13">
        <v>561</v>
      </c>
      <c r="AG13">
        <v>642</v>
      </c>
      <c r="AH13">
        <v>217</v>
      </c>
      <c r="AI13">
        <v>740</v>
      </c>
      <c r="AJ13">
        <v>110</v>
      </c>
      <c r="AK13">
        <v>782</v>
      </c>
      <c r="AL13">
        <v>75</v>
      </c>
      <c r="AM13">
        <v>808</v>
      </c>
      <c r="AN13">
        <v>58</v>
      </c>
      <c r="AO13">
        <v>833</v>
      </c>
      <c r="AP13">
        <v>43</v>
      </c>
      <c r="AQ13">
        <v>842</v>
      </c>
      <c r="AR13">
        <v>38</v>
      </c>
      <c r="AV13">
        <f t="shared" ref="AV13:AV23" si="21">+Z13/SUM($Z$12:$Z$23)</f>
        <v>8.763403146607876E-2</v>
      </c>
      <c r="AW13">
        <f t="shared" ref="AW13:AW23" si="22">+M13*AV13</f>
        <v>3.7077863513378093E-2</v>
      </c>
    </row>
    <row r="14" spans="1:49" x14ac:dyDescent="0.2">
      <c r="A14" s="12">
        <f t="shared" si="18"/>
        <v>2003</v>
      </c>
      <c r="B14" s="13">
        <f t="shared" si="0"/>
        <v>1719</v>
      </c>
      <c r="C14" s="14">
        <v>22.4</v>
      </c>
      <c r="D14" s="15">
        <v>1080</v>
      </c>
      <c r="E14" s="16">
        <f t="shared" si="1"/>
        <v>0.70389761489237934</v>
      </c>
      <c r="F14" s="16">
        <f t="shared" si="2"/>
        <v>0.59336823734729494</v>
      </c>
      <c r="G14" s="16">
        <f t="shared" si="19"/>
        <v>1.2216404886561954E-2</v>
      </c>
      <c r="H14" s="16">
        <f t="shared" si="20"/>
        <v>0.55846422338568935</v>
      </c>
      <c r="I14" s="16">
        <f t="shared" si="3"/>
        <v>0.20593368237347295</v>
      </c>
      <c r="J14" s="16">
        <f t="shared" si="4"/>
        <v>0.33275159976730656</v>
      </c>
      <c r="K14" s="16">
        <f t="shared" si="5"/>
        <v>0.38394415357766143</v>
      </c>
      <c r="L14" s="16">
        <f t="shared" si="6"/>
        <v>0.13438045375218149</v>
      </c>
      <c r="M14" s="16">
        <f t="shared" si="7"/>
        <v>0.44735311227457825</v>
      </c>
      <c r="N14" s="16">
        <f t="shared" si="8"/>
        <v>7.9115764979639319E-2</v>
      </c>
      <c r="O14" s="16">
        <f t="shared" si="9"/>
        <v>0.48051192553810357</v>
      </c>
      <c r="P14" s="16">
        <f t="shared" si="10"/>
        <v>4.7702152414194302E-2</v>
      </c>
      <c r="Q14" s="16">
        <f t="shared" si="11"/>
        <v>0.49796393251890636</v>
      </c>
      <c r="R14" s="16">
        <f t="shared" si="12"/>
        <v>2.7341477603257707E-2</v>
      </c>
      <c r="S14" s="16">
        <f t="shared" si="13"/>
        <v>0.50843513670738805</v>
      </c>
      <c r="T14" s="16">
        <f t="shared" si="14"/>
        <v>1.9197207678883072E-2</v>
      </c>
      <c r="U14" s="18">
        <f t="shared" ref="U14:U23" si="23">+IF(ISNUMBER(AQ14),AQ14/B14,0)</f>
        <v>0.51018033740546831</v>
      </c>
      <c r="V14" s="18">
        <f t="shared" ref="V14" si="24">+IF(ISNUMBER(AR14),AR14/B14,0)</f>
        <v>1.5706806282722512E-2</v>
      </c>
      <c r="Y14" s="19">
        <f t="shared" si="17"/>
        <v>2003</v>
      </c>
      <c r="Z14">
        <v>1719</v>
      </c>
      <c r="AA14">
        <v>1210</v>
      </c>
      <c r="AB14">
        <v>1020</v>
      </c>
      <c r="AC14">
        <v>21</v>
      </c>
      <c r="AD14">
        <v>960</v>
      </c>
      <c r="AE14">
        <v>354</v>
      </c>
      <c r="AF14">
        <v>572</v>
      </c>
      <c r="AG14">
        <v>660</v>
      </c>
      <c r="AH14">
        <v>231</v>
      </c>
      <c r="AI14">
        <v>769</v>
      </c>
      <c r="AJ14">
        <v>136</v>
      </c>
      <c r="AK14">
        <v>826</v>
      </c>
      <c r="AL14">
        <v>82</v>
      </c>
      <c r="AM14">
        <v>856</v>
      </c>
      <c r="AN14">
        <v>47</v>
      </c>
      <c r="AO14">
        <v>874</v>
      </c>
      <c r="AP14">
        <v>33</v>
      </c>
      <c r="AQ14">
        <v>877</v>
      </c>
      <c r="AR14">
        <v>27</v>
      </c>
      <c r="AU14">
        <f>SUM(AI12:AI23)</f>
        <v>9376</v>
      </c>
      <c r="AV14">
        <f t="shared" si="21"/>
        <v>8.6130874837158033E-2</v>
      </c>
      <c r="AW14">
        <f t="shared" si="22"/>
        <v>3.8530914921334806E-2</v>
      </c>
    </row>
    <row r="15" spans="1:49" x14ac:dyDescent="0.2">
      <c r="A15" s="12">
        <f t="shared" si="18"/>
        <v>2004</v>
      </c>
      <c r="B15" s="13">
        <f t="shared" si="0"/>
        <v>1749</v>
      </c>
      <c r="C15" s="14">
        <v>22.4</v>
      </c>
      <c r="D15" s="15">
        <v>1076</v>
      </c>
      <c r="E15" s="16">
        <f t="shared" si="1"/>
        <v>0.71926815323041737</v>
      </c>
      <c r="F15" s="16">
        <f t="shared" si="2"/>
        <v>0.59062321326472267</v>
      </c>
      <c r="G15" s="16">
        <f t="shared" si="19"/>
        <v>7.4328187535734709E-3</v>
      </c>
      <c r="H15" s="16">
        <f t="shared" si="20"/>
        <v>0.54945683247570043</v>
      </c>
      <c r="I15" s="16">
        <f t="shared" si="3"/>
        <v>0.20754716981132076</v>
      </c>
      <c r="J15" s="16">
        <f t="shared" si="4"/>
        <v>0.3127501429388222</v>
      </c>
      <c r="K15" s="16">
        <f t="shared" si="5"/>
        <v>0.38536306460834763</v>
      </c>
      <c r="L15" s="16">
        <f t="shared" si="6"/>
        <v>0.11663807890222985</v>
      </c>
      <c r="M15" s="16">
        <f t="shared" si="7"/>
        <v>0.43910806174957118</v>
      </c>
      <c r="N15" s="16">
        <f t="shared" si="8"/>
        <v>5.8890794739851343E-2</v>
      </c>
      <c r="O15" s="16">
        <f t="shared" si="9"/>
        <v>0.46941109205260151</v>
      </c>
      <c r="P15" s="16">
        <f t="shared" si="10"/>
        <v>3.1446540880503145E-2</v>
      </c>
      <c r="Q15" s="16">
        <f t="shared" si="11"/>
        <v>0.4808461978273299</v>
      </c>
      <c r="R15" s="16">
        <f t="shared" si="12"/>
        <v>2.4013722126929673E-2</v>
      </c>
      <c r="S15" s="16">
        <f t="shared" ref="S15:S24" si="25">+IF(ISNUMBER(AO15),AO15/B15,0)</f>
        <v>0.48827901658090339</v>
      </c>
      <c r="T15" s="16">
        <f t="shared" ref="T15:T24" si="26">+IF(ISNUMBER(AP15),AP15/B15,0)</f>
        <v>1.6580903373356205E-2</v>
      </c>
      <c r="U15" s="18">
        <f t="shared" si="23"/>
        <v>0.49456832475700402</v>
      </c>
      <c r="V15" s="18">
        <f t="shared" ref="V15:V23" si="27">+IF(ISNUMBER(AR15),AR15/B15,0)</f>
        <v>1.5437392795883362E-2</v>
      </c>
      <c r="Y15" s="19">
        <f t="shared" si="17"/>
        <v>2004</v>
      </c>
      <c r="Z15">
        <v>1749</v>
      </c>
      <c r="AA15">
        <v>1258</v>
      </c>
      <c r="AB15">
        <v>1033</v>
      </c>
      <c r="AC15">
        <v>13</v>
      </c>
      <c r="AD15">
        <v>961</v>
      </c>
      <c r="AE15">
        <v>363</v>
      </c>
      <c r="AF15">
        <v>547</v>
      </c>
      <c r="AG15">
        <v>674</v>
      </c>
      <c r="AH15">
        <v>204</v>
      </c>
      <c r="AI15">
        <v>768</v>
      </c>
      <c r="AJ15">
        <v>103</v>
      </c>
      <c r="AK15">
        <v>821</v>
      </c>
      <c r="AL15">
        <v>55</v>
      </c>
      <c r="AM15">
        <v>841</v>
      </c>
      <c r="AN15">
        <v>42</v>
      </c>
      <c r="AO15">
        <v>854</v>
      </c>
      <c r="AP15">
        <v>29</v>
      </c>
      <c r="AQ15">
        <v>865</v>
      </c>
      <c r="AR15">
        <v>27</v>
      </c>
      <c r="AU15">
        <f>SUM(Z12:Z23)</f>
        <v>19958</v>
      </c>
      <c r="AV15">
        <f t="shared" si="21"/>
        <v>8.763403146607876E-2</v>
      </c>
      <c r="AW15">
        <f t="shared" si="22"/>
        <v>3.8480809700370773E-2</v>
      </c>
    </row>
    <row r="16" spans="1:49" x14ac:dyDescent="0.2">
      <c r="A16" s="12">
        <f t="shared" si="18"/>
        <v>2005</v>
      </c>
      <c r="B16" s="13">
        <f t="shared" si="0"/>
        <v>1696</v>
      </c>
      <c r="C16" s="14">
        <v>23</v>
      </c>
      <c r="D16" s="15">
        <v>1091</v>
      </c>
      <c r="E16" s="16">
        <f t="shared" si="1"/>
        <v>0.73584905660377353</v>
      </c>
      <c r="F16" s="16">
        <f t="shared" si="2"/>
        <v>0.62382075471698117</v>
      </c>
      <c r="G16" s="16">
        <f t="shared" si="19"/>
        <v>7.0754716981132077E-3</v>
      </c>
      <c r="H16" s="16">
        <f t="shared" si="20"/>
        <v>0.589622641509434</v>
      </c>
      <c r="I16" s="16">
        <f t="shared" si="3"/>
        <v>0.22287735849056603</v>
      </c>
      <c r="J16" s="16">
        <f t="shared" si="4"/>
        <v>0.34316037735849059</v>
      </c>
      <c r="K16" s="16">
        <f t="shared" si="5"/>
        <v>0.41627358490566035</v>
      </c>
      <c r="L16" s="16">
        <f t="shared" si="6"/>
        <v>0.12794811320754718</v>
      </c>
      <c r="M16" s="16">
        <f t="shared" si="7"/>
        <v>0.48290094339622641</v>
      </c>
      <c r="N16" s="16">
        <f t="shared" si="8"/>
        <v>6.6037735849056603E-2</v>
      </c>
      <c r="O16" s="16">
        <f t="shared" si="9"/>
        <v>0.50825471698113212</v>
      </c>
      <c r="P16" s="16">
        <f t="shared" si="10"/>
        <v>3.9504716981132074E-2</v>
      </c>
      <c r="Q16" s="16">
        <f t="shared" si="11"/>
        <v>0.52004716981132071</v>
      </c>
      <c r="R16" s="16">
        <f t="shared" si="12"/>
        <v>3.0070754716981132E-2</v>
      </c>
      <c r="S16" s="16">
        <f t="shared" si="25"/>
        <v>0.53773584905660377</v>
      </c>
      <c r="T16" s="16">
        <f t="shared" si="26"/>
        <v>2.358490566037736E-2</v>
      </c>
      <c r="U16" s="18">
        <f t="shared" si="23"/>
        <v>0.54716981132075471</v>
      </c>
      <c r="V16" s="18">
        <f t="shared" si="27"/>
        <v>1.4740566037735849E-2</v>
      </c>
      <c r="Y16" s="19">
        <f t="shared" si="17"/>
        <v>2005</v>
      </c>
      <c r="Z16">
        <v>1696</v>
      </c>
      <c r="AA16">
        <v>1248</v>
      </c>
      <c r="AB16">
        <v>1058</v>
      </c>
      <c r="AC16">
        <v>12</v>
      </c>
      <c r="AD16">
        <v>1000</v>
      </c>
      <c r="AE16">
        <v>378</v>
      </c>
      <c r="AF16">
        <v>582</v>
      </c>
      <c r="AG16">
        <v>706</v>
      </c>
      <c r="AH16">
        <v>217</v>
      </c>
      <c r="AI16">
        <v>819</v>
      </c>
      <c r="AJ16">
        <v>112</v>
      </c>
      <c r="AK16">
        <v>862</v>
      </c>
      <c r="AL16">
        <v>67</v>
      </c>
      <c r="AM16">
        <v>882</v>
      </c>
      <c r="AN16">
        <v>51</v>
      </c>
      <c r="AO16">
        <v>912</v>
      </c>
      <c r="AP16">
        <v>40</v>
      </c>
      <c r="AQ16">
        <v>928</v>
      </c>
      <c r="AR16">
        <v>25</v>
      </c>
      <c r="AV16">
        <f t="shared" si="21"/>
        <v>8.4978454754985472E-2</v>
      </c>
      <c r="AW16">
        <f t="shared" si="22"/>
        <v>4.1036175969536029E-2</v>
      </c>
    </row>
    <row r="17" spans="1:49" x14ac:dyDescent="0.2">
      <c r="A17" s="12">
        <f t="shared" si="18"/>
        <v>2006</v>
      </c>
      <c r="B17" s="13">
        <f t="shared" si="0"/>
        <v>1588</v>
      </c>
      <c r="C17" s="14">
        <v>23</v>
      </c>
      <c r="D17" s="15">
        <v>1083</v>
      </c>
      <c r="E17" s="16">
        <f t="shared" si="1"/>
        <v>0.73614609571788414</v>
      </c>
      <c r="F17" s="16">
        <f t="shared" si="2"/>
        <v>0.646095717884131</v>
      </c>
      <c r="G17" s="16">
        <f t="shared" si="19"/>
        <v>1.2594458438287154E-2</v>
      </c>
      <c r="H17" s="16">
        <f t="shared" si="20"/>
        <v>0.59256926952141054</v>
      </c>
      <c r="I17" s="16">
        <f t="shared" si="3"/>
        <v>0.22921914357682618</v>
      </c>
      <c r="J17" s="16">
        <f t="shared" si="4"/>
        <v>0.34445843828715367</v>
      </c>
      <c r="K17" s="16">
        <f t="shared" si="5"/>
        <v>0.43324937027707811</v>
      </c>
      <c r="L17" s="16">
        <f t="shared" si="6"/>
        <v>0.12909319899244331</v>
      </c>
      <c r="M17" s="16">
        <f t="shared" si="7"/>
        <v>0.48866498740554154</v>
      </c>
      <c r="N17" s="16">
        <f t="shared" si="8"/>
        <v>6.4861460957178846E-2</v>
      </c>
      <c r="O17" s="16">
        <f t="shared" si="9"/>
        <v>0.51070528967254403</v>
      </c>
      <c r="P17" s="16">
        <f t="shared" si="10"/>
        <v>4.2821158690176324E-2</v>
      </c>
      <c r="Q17" s="16">
        <f t="shared" si="11"/>
        <v>0.52959697732997479</v>
      </c>
      <c r="R17" s="16">
        <f t="shared" si="12"/>
        <v>2.5818639798488665E-2</v>
      </c>
      <c r="S17" s="16">
        <f t="shared" si="25"/>
        <v>0.54030226700251893</v>
      </c>
      <c r="T17" s="16">
        <f t="shared" si="26"/>
        <v>1.1335012594458438E-2</v>
      </c>
      <c r="U17" s="18">
        <f t="shared" si="23"/>
        <v>0.54659949622166248</v>
      </c>
      <c r="V17" s="18">
        <f t="shared" si="27"/>
        <v>7.556675062972292E-3</v>
      </c>
      <c r="Y17" s="19">
        <f t="shared" si="17"/>
        <v>2006</v>
      </c>
      <c r="Z17">
        <v>1588</v>
      </c>
      <c r="AA17">
        <v>1169</v>
      </c>
      <c r="AB17">
        <v>1026</v>
      </c>
      <c r="AC17">
        <v>20</v>
      </c>
      <c r="AD17">
        <v>941</v>
      </c>
      <c r="AE17">
        <v>364</v>
      </c>
      <c r="AF17">
        <v>547</v>
      </c>
      <c r="AG17">
        <v>688</v>
      </c>
      <c r="AH17">
        <v>205</v>
      </c>
      <c r="AI17">
        <v>776</v>
      </c>
      <c r="AJ17">
        <v>103</v>
      </c>
      <c r="AK17">
        <v>811</v>
      </c>
      <c r="AL17">
        <v>68</v>
      </c>
      <c r="AM17">
        <v>841</v>
      </c>
      <c r="AN17">
        <v>41</v>
      </c>
      <c r="AO17">
        <v>858</v>
      </c>
      <c r="AP17">
        <v>18</v>
      </c>
      <c r="AQ17">
        <v>868</v>
      </c>
      <c r="AR17">
        <v>12</v>
      </c>
      <c r="AV17">
        <f t="shared" si="21"/>
        <v>7.9567090890870829E-2</v>
      </c>
      <c r="AW17">
        <f t="shared" si="22"/>
        <v>3.8881651468082971E-2</v>
      </c>
    </row>
    <row r="18" spans="1:49" x14ac:dyDescent="0.2">
      <c r="A18" s="12">
        <f t="shared" si="18"/>
        <v>2007</v>
      </c>
      <c r="B18" s="13">
        <f t="shared" si="0"/>
        <v>1655</v>
      </c>
      <c r="C18" s="14">
        <v>22.9</v>
      </c>
      <c r="D18" s="15">
        <v>1076</v>
      </c>
      <c r="E18" s="16">
        <f t="shared" si="1"/>
        <v>0.73111782477341392</v>
      </c>
      <c r="F18" s="16">
        <f t="shared" si="2"/>
        <v>0.6404833836858006</v>
      </c>
      <c r="G18" s="16">
        <f t="shared" si="19"/>
        <v>1.0271903323262841E-2</v>
      </c>
      <c r="H18" s="16">
        <f t="shared" si="20"/>
        <v>0.58731117824773416</v>
      </c>
      <c r="I18" s="16">
        <f t="shared" si="3"/>
        <v>0.23806646525679759</v>
      </c>
      <c r="J18" s="16">
        <f t="shared" si="4"/>
        <v>0.31782477341389725</v>
      </c>
      <c r="K18" s="16">
        <f t="shared" si="5"/>
        <v>0.41993957703927492</v>
      </c>
      <c r="L18" s="16">
        <f t="shared" si="6"/>
        <v>0.11842900302114803</v>
      </c>
      <c r="M18" s="16">
        <f t="shared" si="7"/>
        <v>0.4773413897280967</v>
      </c>
      <c r="N18" s="16">
        <f t="shared" si="8"/>
        <v>5.9214501510574016E-2</v>
      </c>
      <c r="O18" s="16">
        <f t="shared" si="9"/>
        <v>0.50513595166163139</v>
      </c>
      <c r="P18" s="16">
        <f t="shared" si="10"/>
        <v>2.4773413897280966E-2</v>
      </c>
      <c r="Q18" s="16">
        <f t="shared" si="11"/>
        <v>0.511178247734139</v>
      </c>
      <c r="R18" s="16">
        <f t="shared" si="12"/>
        <v>1.812688821752266E-2</v>
      </c>
      <c r="S18" s="16">
        <f t="shared" si="25"/>
        <v>0.52024169184290026</v>
      </c>
      <c r="T18" s="16">
        <f t="shared" si="26"/>
        <v>1.6918429003021148E-2</v>
      </c>
      <c r="U18" s="18">
        <f t="shared" si="23"/>
        <v>0.52447129909365564</v>
      </c>
      <c r="V18" s="18">
        <f t="shared" si="27"/>
        <v>1.3293051359516616E-2</v>
      </c>
      <c r="Y18" s="19">
        <f t="shared" si="17"/>
        <v>2007</v>
      </c>
      <c r="Z18">
        <v>1655</v>
      </c>
      <c r="AA18">
        <v>1210</v>
      </c>
      <c r="AB18">
        <v>1060</v>
      </c>
      <c r="AC18">
        <v>17</v>
      </c>
      <c r="AD18">
        <v>972</v>
      </c>
      <c r="AE18">
        <v>394</v>
      </c>
      <c r="AF18">
        <v>526</v>
      </c>
      <c r="AG18">
        <v>695</v>
      </c>
      <c r="AH18">
        <v>196</v>
      </c>
      <c r="AI18">
        <v>790</v>
      </c>
      <c r="AJ18">
        <v>98</v>
      </c>
      <c r="AK18">
        <v>836</v>
      </c>
      <c r="AL18">
        <v>41</v>
      </c>
      <c r="AM18">
        <v>846</v>
      </c>
      <c r="AN18">
        <v>30</v>
      </c>
      <c r="AO18">
        <v>861</v>
      </c>
      <c r="AP18">
        <v>28</v>
      </c>
      <c r="AQ18">
        <v>868</v>
      </c>
      <c r="AR18">
        <v>22</v>
      </c>
      <c r="AV18">
        <f t="shared" si="21"/>
        <v>8.292414069546046E-2</v>
      </c>
      <c r="AW18">
        <f t="shared" si="22"/>
        <v>3.9583124561579315E-2</v>
      </c>
    </row>
    <row r="19" spans="1:49" x14ac:dyDescent="0.2">
      <c r="A19" s="12">
        <f t="shared" si="18"/>
        <v>2008</v>
      </c>
      <c r="B19" s="13">
        <f t="shared" si="0"/>
        <v>1789</v>
      </c>
      <c r="C19" s="14">
        <v>23.1</v>
      </c>
      <c r="D19" s="15">
        <v>1081</v>
      </c>
      <c r="E19" s="16">
        <f t="shared" si="1"/>
        <v>0.75293460033538284</v>
      </c>
      <c r="F19" s="16">
        <f t="shared" si="2"/>
        <v>0.67244270542202345</v>
      </c>
      <c r="G19" s="16">
        <f t="shared" si="19"/>
        <v>1.621017328116266E-2</v>
      </c>
      <c r="H19" s="16">
        <f t="shared" si="20"/>
        <v>0.61095584125209612</v>
      </c>
      <c r="I19" s="16">
        <f t="shared" si="3"/>
        <v>0.25209614309670209</v>
      </c>
      <c r="J19" s="16">
        <f t="shared" si="4"/>
        <v>0.31805477920626046</v>
      </c>
      <c r="K19" s="16">
        <f t="shared" si="5"/>
        <v>0.43376187814421463</v>
      </c>
      <c r="L19" s="16">
        <f t="shared" si="6"/>
        <v>0.11570709893795417</v>
      </c>
      <c r="M19" s="16">
        <f t="shared" si="7"/>
        <v>0.50027948574622694</v>
      </c>
      <c r="N19" s="16">
        <f t="shared" si="8"/>
        <v>5.4779206260480717E-2</v>
      </c>
      <c r="O19" s="16">
        <f t="shared" si="9"/>
        <v>0.52431525992174399</v>
      </c>
      <c r="P19" s="16">
        <f t="shared" si="10"/>
        <v>2.4594745667970933E-2</v>
      </c>
      <c r="Q19" s="16">
        <f t="shared" si="11"/>
        <v>0.52990497484628285</v>
      </c>
      <c r="R19" s="16">
        <f t="shared" si="12"/>
        <v>2.2917831190609278E-2</v>
      </c>
      <c r="S19" s="16">
        <f t="shared" si="25"/>
        <v>0.54164337618781444</v>
      </c>
      <c r="T19" s="16">
        <f t="shared" si="26"/>
        <v>1.0061486864169928E-2</v>
      </c>
      <c r="U19" s="18">
        <f t="shared" si="23"/>
        <v>0.54332029066517606</v>
      </c>
      <c r="V19" s="18">
        <f t="shared" si="27"/>
        <v>7.8256008943543877E-3</v>
      </c>
      <c r="Y19" s="19">
        <f t="shared" si="17"/>
        <v>2008</v>
      </c>
      <c r="Z19">
        <v>1789</v>
      </c>
      <c r="AA19">
        <v>1347</v>
      </c>
      <c r="AB19">
        <v>1203</v>
      </c>
      <c r="AC19">
        <v>29</v>
      </c>
      <c r="AD19">
        <v>1093</v>
      </c>
      <c r="AE19">
        <v>451</v>
      </c>
      <c r="AF19">
        <v>569</v>
      </c>
      <c r="AG19">
        <v>776</v>
      </c>
      <c r="AH19">
        <v>207</v>
      </c>
      <c r="AI19">
        <v>895</v>
      </c>
      <c r="AJ19">
        <v>98</v>
      </c>
      <c r="AK19">
        <v>938</v>
      </c>
      <c r="AL19">
        <v>44</v>
      </c>
      <c r="AM19">
        <v>948</v>
      </c>
      <c r="AN19">
        <v>41</v>
      </c>
      <c r="AO19">
        <v>969</v>
      </c>
      <c r="AP19">
        <v>18</v>
      </c>
      <c r="AQ19">
        <v>972</v>
      </c>
      <c r="AR19">
        <v>14</v>
      </c>
      <c r="AV19">
        <f t="shared" si="21"/>
        <v>8.9638240304639738E-2</v>
      </c>
      <c r="AW19">
        <f t="shared" si="22"/>
        <v>4.4844172762801879E-2</v>
      </c>
    </row>
    <row r="20" spans="1:49" x14ac:dyDescent="0.2">
      <c r="A20" s="12">
        <f t="shared" si="18"/>
        <v>2009</v>
      </c>
      <c r="B20" s="13">
        <f t="shared" si="0"/>
        <v>1675</v>
      </c>
      <c r="C20" s="14">
        <v>23.1</v>
      </c>
      <c r="D20" s="15">
        <v>1094</v>
      </c>
      <c r="E20" s="16">
        <f t="shared" si="1"/>
        <v>0.74865671641791043</v>
      </c>
      <c r="F20" s="16">
        <f t="shared" si="2"/>
        <v>0.62567164179104473</v>
      </c>
      <c r="G20" s="16">
        <f t="shared" si="19"/>
        <v>1.373134328358209E-2</v>
      </c>
      <c r="H20" s="16">
        <f t="shared" si="20"/>
        <v>0.56656716417910447</v>
      </c>
      <c r="I20" s="16">
        <f t="shared" si="3"/>
        <v>0.24298507462686567</v>
      </c>
      <c r="J20" s="16">
        <f t="shared" si="4"/>
        <v>0.29074626865671643</v>
      </c>
      <c r="K20" s="16">
        <f t="shared" si="5"/>
        <v>0.41134328358208955</v>
      </c>
      <c r="L20" s="16">
        <f t="shared" si="6"/>
        <v>0.11283582089552238</v>
      </c>
      <c r="M20" s="16">
        <f t="shared" si="7"/>
        <v>0.46268656716417911</v>
      </c>
      <c r="N20" s="16">
        <f t="shared" si="8"/>
        <v>5.3731343283582089E-2</v>
      </c>
      <c r="O20" s="16">
        <f t="shared" si="9"/>
        <v>0.48537313432835821</v>
      </c>
      <c r="P20" s="16">
        <f t="shared" si="10"/>
        <v>2.8656716417910448E-2</v>
      </c>
      <c r="Q20" s="16">
        <f t="shared" si="11"/>
        <v>0.49611940298507462</v>
      </c>
      <c r="R20" s="16">
        <f t="shared" si="12"/>
        <v>2.2686567164179106E-2</v>
      </c>
      <c r="S20" s="16">
        <f t="shared" si="25"/>
        <v>0.50089552238805968</v>
      </c>
      <c r="T20" s="16">
        <f t="shared" si="26"/>
        <v>1.8507462686567163E-2</v>
      </c>
      <c r="U20" s="18">
        <f t="shared" si="23"/>
        <v>0.50805970149253732</v>
      </c>
      <c r="V20" s="18">
        <f t="shared" si="27"/>
        <v>1.1940298507462687E-2</v>
      </c>
      <c r="Y20" s="19">
        <f t="shared" si="17"/>
        <v>2009</v>
      </c>
      <c r="Z20">
        <v>1675</v>
      </c>
      <c r="AA20">
        <v>1254</v>
      </c>
      <c r="AB20">
        <v>1048</v>
      </c>
      <c r="AC20">
        <v>23</v>
      </c>
      <c r="AD20">
        <v>949</v>
      </c>
      <c r="AE20">
        <v>407</v>
      </c>
      <c r="AF20">
        <v>487</v>
      </c>
      <c r="AG20">
        <v>689</v>
      </c>
      <c r="AH20">
        <v>189</v>
      </c>
      <c r="AI20">
        <v>775</v>
      </c>
      <c r="AJ20">
        <v>90</v>
      </c>
      <c r="AK20" s="70">
        <v>813</v>
      </c>
      <c r="AL20">
        <v>48</v>
      </c>
      <c r="AM20" s="70">
        <v>831</v>
      </c>
      <c r="AN20">
        <v>38</v>
      </c>
      <c r="AO20" s="70">
        <v>839</v>
      </c>
      <c r="AP20">
        <v>31</v>
      </c>
      <c r="AQ20" s="70">
        <v>851</v>
      </c>
      <c r="AR20">
        <v>20</v>
      </c>
      <c r="AV20">
        <f t="shared" si="21"/>
        <v>8.3926245114740949E-2</v>
      </c>
      <c r="AW20">
        <f t="shared" si="22"/>
        <v>3.8831546247118945E-2</v>
      </c>
    </row>
    <row r="21" spans="1:49" x14ac:dyDescent="0.2">
      <c r="A21" s="12">
        <f t="shared" si="18"/>
        <v>2010</v>
      </c>
      <c r="B21" s="13">
        <f t="shared" si="0"/>
        <v>1709</v>
      </c>
      <c r="C21" s="14">
        <v>23.5</v>
      </c>
      <c r="D21" s="15">
        <v>1089</v>
      </c>
      <c r="E21" s="16">
        <f t="shared" si="1"/>
        <v>0.74605032182562903</v>
      </c>
      <c r="F21" s="16">
        <f t="shared" si="2"/>
        <v>0.63136337039204216</v>
      </c>
      <c r="G21" s="16">
        <f t="shared" si="19"/>
        <v>1.4043300175541252E-2</v>
      </c>
      <c r="H21" s="16">
        <f t="shared" si="20"/>
        <v>0.59566998244587477</v>
      </c>
      <c r="I21" s="16">
        <f t="shared" si="3"/>
        <v>0.24575775307197192</v>
      </c>
      <c r="J21" s="16">
        <f t="shared" si="4"/>
        <v>0.30778232884727913</v>
      </c>
      <c r="K21" s="16">
        <f t="shared" si="5"/>
        <v>0.41778818022235226</v>
      </c>
      <c r="L21" s="16">
        <f t="shared" si="6"/>
        <v>0.12112346401404329</v>
      </c>
      <c r="M21" s="16">
        <f t="shared" si="7"/>
        <v>0.48332358104154477</v>
      </c>
      <c r="N21" s="16">
        <f t="shared" si="8"/>
        <v>5.0906963136337038E-2</v>
      </c>
      <c r="O21" s="16">
        <f t="shared" si="9"/>
        <v>0.50321825629022821</v>
      </c>
      <c r="P21" s="16">
        <f t="shared" si="10"/>
        <v>2.5746050321825628E-2</v>
      </c>
      <c r="Q21" s="16">
        <f t="shared" si="11"/>
        <v>0.51141018139262728</v>
      </c>
      <c r="R21" s="16">
        <f t="shared" si="12"/>
        <v>1.4628437682855471E-2</v>
      </c>
      <c r="S21" s="16">
        <f t="shared" si="25"/>
        <v>0.51609128145114103</v>
      </c>
      <c r="T21" s="16">
        <f t="shared" si="26"/>
        <v>1.1702750146284377E-2</v>
      </c>
      <c r="U21" s="18">
        <f t="shared" si="23"/>
        <v>0.51960210649502636</v>
      </c>
      <c r="V21" s="18">
        <f t="shared" si="27"/>
        <v>8.1919251023990641E-3</v>
      </c>
      <c r="Y21" s="19">
        <f t="shared" si="17"/>
        <v>2010</v>
      </c>
      <c r="Z21">
        <v>1709</v>
      </c>
      <c r="AA21">
        <v>1275</v>
      </c>
      <c r="AB21">
        <v>1079</v>
      </c>
      <c r="AC21">
        <v>24</v>
      </c>
      <c r="AD21">
        <v>1018</v>
      </c>
      <c r="AE21">
        <v>420</v>
      </c>
      <c r="AF21">
        <v>526</v>
      </c>
      <c r="AG21">
        <v>714</v>
      </c>
      <c r="AH21">
        <v>207</v>
      </c>
      <c r="AI21">
        <v>826</v>
      </c>
      <c r="AJ21">
        <v>87</v>
      </c>
      <c r="AK21">
        <v>860</v>
      </c>
      <c r="AL21">
        <v>44</v>
      </c>
      <c r="AM21">
        <v>874</v>
      </c>
      <c r="AN21">
        <v>25</v>
      </c>
      <c r="AO21">
        <v>882</v>
      </c>
      <c r="AP21">
        <v>20</v>
      </c>
      <c r="AQ21">
        <v>888</v>
      </c>
      <c r="AR21">
        <v>14</v>
      </c>
      <c r="AV21">
        <f t="shared" si="21"/>
        <v>8.5629822627517782E-2</v>
      </c>
      <c r="AW21">
        <f t="shared" si="22"/>
        <v>4.1386912516284194E-2</v>
      </c>
    </row>
    <row r="22" spans="1:49" x14ac:dyDescent="0.2">
      <c r="A22" s="12">
        <f t="shared" si="18"/>
        <v>2011</v>
      </c>
      <c r="B22" s="13">
        <f t="shared" si="0"/>
        <v>1540</v>
      </c>
      <c r="C22" s="14">
        <v>23.6</v>
      </c>
      <c r="D22" s="15">
        <v>1095</v>
      </c>
      <c r="E22" s="16">
        <f t="shared" si="1"/>
        <v>0.75454545454545452</v>
      </c>
      <c r="F22" s="16">
        <f t="shared" si="2"/>
        <v>0.65389610389610386</v>
      </c>
      <c r="G22" s="16">
        <f t="shared" si="19"/>
        <v>9.74025974025974E-3</v>
      </c>
      <c r="H22" s="16">
        <f t="shared" si="20"/>
        <v>0.59740259740259738</v>
      </c>
      <c r="I22" s="16">
        <f t="shared" si="3"/>
        <v>0.2883116883116883</v>
      </c>
      <c r="J22" s="16">
        <f t="shared" si="4"/>
        <v>0.28246753246753248</v>
      </c>
      <c r="K22" s="16">
        <f t="shared" si="5"/>
        <v>0.45454545454545453</v>
      </c>
      <c r="L22" s="16">
        <f t="shared" si="6"/>
        <v>8.7012987012987014E-2</v>
      </c>
      <c r="M22" s="16">
        <f t="shared" si="7"/>
        <v>0.50649350649350644</v>
      </c>
      <c r="N22" s="16">
        <f t="shared" si="8"/>
        <v>3.7662337662337661E-2</v>
      </c>
      <c r="O22" s="16">
        <f t="shared" si="9"/>
        <v>0.52597402597402598</v>
      </c>
      <c r="P22" s="16">
        <f t="shared" si="10"/>
        <v>2.4675324675324677E-2</v>
      </c>
      <c r="Q22" s="16">
        <f t="shared" si="11"/>
        <v>0.53636363636363638</v>
      </c>
      <c r="R22" s="16">
        <f t="shared" si="12"/>
        <v>1.7532467532467531E-2</v>
      </c>
      <c r="S22" s="16">
        <f t="shared" si="25"/>
        <v>0.54155844155844157</v>
      </c>
      <c r="T22" s="16">
        <f t="shared" si="26"/>
        <v>1.2987012987012988E-2</v>
      </c>
      <c r="U22" s="18">
        <f t="shared" si="23"/>
        <v>0.54480519480519485</v>
      </c>
      <c r="V22" s="18">
        <f t="shared" si="27"/>
        <v>8.4415584415584409E-3</v>
      </c>
      <c r="Y22" s="19">
        <f t="shared" si="17"/>
        <v>2011</v>
      </c>
      <c r="Z22">
        <v>1540</v>
      </c>
      <c r="AA22">
        <v>1162</v>
      </c>
      <c r="AB22">
        <v>1007</v>
      </c>
      <c r="AC22">
        <v>15</v>
      </c>
      <c r="AD22">
        <v>920</v>
      </c>
      <c r="AE22">
        <v>444</v>
      </c>
      <c r="AF22">
        <v>435</v>
      </c>
      <c r="AG22">
        <v>700</v>
      </c>
      <c r="AH22">
        <v>134</v>
      </c>
      <c r="AI22">
        <v>780</v>
      </c>
      <c r="AJ22">
        <v>58</v>
      </c>
      <c r="AK22">
        <v>810</v>
      </c>
      <c r="AL22">
        <v>38</v>
      </c>
      <c r="AM22">
        <v>826</v>
      </c>
      <c r="AN22">
        <v>27</v>
      </c>
      <c r="AO22">
        <v>834</v>
      </c>
      <c r="AP22">
        <v>20</v>
      </c>
      <c r="AQ22">
        <v>839</v>
      </c>
      <c r="AR22">
        <v>13</v>
      </c>
      <c r="AV22">
        <f t="shared" si="21"/>
        <v>7.7162040284597652E-2</v>
      </c>
      <c r="AW22">
        <f t="shared" si="22"/>
        <v>3.9082072351939064E-2</v>
      </c>
    </row>
    <row r="23" spans="1:49" x14ac:dyDescent="0.2">
      <c r="A23" s="12">
        <f t="shared" si="18"/>
        <v>2012</v>
      </c>
      <c r="B23" s="13">
        <f t="shared" si="0"/>
        <v>1333</v>
      </c>
      <c r="C23" s="14">
        <v>23.7</v>
      </c>
      <c r="D23" s="15">
        <v>1088</v>
      </c>
      <c r="E23" s="16">
        <f t="shared" si="1"/>
        <v>0.74193548387096775</v>
      </c>
      <c r="F23" s="16">
        <f t="shared" si="2"/>
        <v>0.64591147786946734</v>
      </c>
      <c r="G23" s="16">
        <f t="shared" si="19"/>
        <v>1.2003000750187547E-2</v>
      </c>
      <c r="H23" s="16">
        <f t="shared" si="20"/>
        <v>0.57764441110277565</v>
      </c>
      <c r="I23" s="16">
        <f t="shared" si="3"/>
        <v>0.27306826706676668</v>
      </c>
      <c r="J23" s="16">
        <f t="shared" si="4"/>
        <v>0.2828207051762941</v>
      </c>
      <c r="K23" s="16">
        <f t="shared" si="5"/>
        <v>0.45611402850712679</v>
      </c>
      <c r="L23" s="16">
        <f t="shared" si="6"/>
        <v>9.0772693173293326E-2</v>
      </c>
      <c r="M23" s="16">
        <f t="shared" si="7"/>
        <v>0.50112528132033007</v>
      </c>
      <c r="N23" s="16">
        <f t="shared" si="8"/>
        <v>4.5011252813203298E-2</v>
      </c>
      <c r="O23" s="16">
        <f t="shared" si="9"/>
        <v>0.51687921980495122</v>
      </c>
      <c r="P23" s="16">
        <f t="shared" si="10"/>
        <v>1.9504876219054765E-2</v>
      </c>
      <c r="Q23" s="16">
        <f t="shared" si="11"/>
        <v>0.52438109527381849</v>
      </c>
      <c r="R23" s="16">
        <f t="shared" si="12"/>
        <v>1.5753938484621154E-2</v>
      </c>
      <c r="S23" s="16">
        <f t="shared" si="25"/>
        <v>0.53038259564891221</v>
      </c>
      <c r="T23" s="16">
        <f t="shared" si="26"/>
        <v>1.0502625656414103E-2</v>
      </c>
      <c r="U23" s="18">
        <f t="shared" si="23"/>
        <v>0.53488372093023251</v>
      </c>
      <c r="V23" s="18">
        <f t="shared" si="27"/>
        <v>6.7516879219804947E-3</v>
      </c>
      <c r="Y23" s="19">
        <f t="shared" si="17"/>
        <v>2012</v>
      </c>
      <c r="Z23">
        <v>1333</v>
      </c>
      <c r="AA23">
        <v>989</v>
      </c>
      <c r="AB23">
        <v>861</v>
      </c>
      <c r="AC23">
        <v>16</v>
      </c>
      <c r="AD23">
        <v>770</v>
      </c>
      <c r="AE23">
        <v>364</v>
      </c>
      <c r="AF23">
        <v>377</v>
      </c>
      <c r="AG23">
        <v>608</v>
      </c>
      <c r="AH23">
        <v>121</v>
      </c>
      <c r="AI23">
        <v>668</v>
      </c>
      <c r="AJ23">
        <v>60</v>
      </c>
      <c r="AK23">
        <v>689</v>
      </c>
      <c r="AL23">
        <v>26</v>
      </c>
      <c r="AM23">
        <v>699</v>
      </c>
      <c r="AN23">
        <v>21</v>
      </c>
      <c r="AO23">
        <v>707</v>
      </c>
      <c r="AP23">
        <v>14</v>
      </c>
      <c r="AQ23">
        <v>713</v>
      </c>
      <c r="AR23">
        <v>9</v>
      </c>
      <c r="AV23">
        <f t="shared" si="21"/>
        <v>6.6790259545044597E-2</v>
      </c>
      <c r="AW23">
        <f t="shared" si="22"/>
        <v>3.3470287603968335E-2</v>
      </c>
    </row>
    <row r="24" spans="1:49" x14ac:dyDescent="0.2">
      <c r="A24" s="12">
        <f t="shared" si="18"/>
        <v>2013</v>
      </c>
      <c r="B24" s="13">
        <f t="shared" si="0"/>
        <v>1344</v>
      </c>
      <c r="C24" s="14">
        <v>23.5</v>
      </c>
      <c r="D24" s="15">
        <v>1085</v>
      </c>
      <c r="E24" s="16">
        <f t="shared" si="1"/>
        <v>0.734375</v>
      </c>
      <c r="F24" s="16">
        <f t="shared" si="2"/>
        <v>0.64211309523809523</v>
      </c>
      <c r="G24" s="16">
        <f t="shared" si="19"/>
        <v>2.2321428571428572E-2</v>
      </c>
      <c r="H24" s="16">
        <f t="shared" si="20"/>
        <v>0.5669642857142857</v>
      </c>
      <c r="I24" s="16">
        <f t="shared" si="3"/>
        <v>0.30059523809523808</v>
      </c>
      <c r="J24" s="16">
        <f t="shared" si="4"/>
        <v>0.25074404761904762</v>
      </c>
      <c r="K24" s="16">
        <f t="shared" si="5"/>
        <v>0.4419642857142857</v>
      </c>
      <c r="L24" s="16">
        <f t="shared" si="6"/>
        <v>7.5892857142857137E-2</v>
      </c>
      <c r="M24" s="16">
        <f t="shared" si="7"/>
        <v>0.484375</v>
      </c>
      <c r="N24" s="16">
        <f t="shared" si="8"/>
        <v>3.8690476190476192E-2</v>
      </c>
      <c r="O24" s="16">
        <f t="shared" si="9"/>
        <v>0.50372023809523814</v>
      </c>
      <c r="P24" s="16">
        <f t="shared" si="10"/>
        <v>2.1577380952380952E-2</v>
      </c>
      <c r="Q24" s="16">
        <f t="shared" si="11"/>
        <v>0.5111607142857143</v>
      </c>
      <c r="R24" s="16">
        <f t="shared" si="12"/>
        <v>1.636904761904762E-2</v>
      </c>
      <c r="S24" s="16">
        <f t="shared" si="25"/>
        <v>0.52083333333333337</v>
      </c>
      <c r="T24" s="16">
        <f t="shared" si="26"/>
        <v>6.6964285714285711E-3</v>
      </c>
      <c r="Y24" s="19">
        <f t="shared" si="17"/>
        <v>2013</v>
      </c>
      <c r="Z24">
        <v>1344</v>
      </c>
      <c r="AA24">
        <v>987</v>
      </c>
      <c r="AB24">
        <v>863</v>
      </c>
      <c r="AC24">
        <v>30</v>
      </c>
      <c r="AD24">
        <v>762</v>
      </c>
      <c r="AE24">
        <v>404</v>
      </c>
      <c r="AF24">
        <v>337</v>
      </c>
      <c r="AG24">
        <v>594</v>
      </c>
      <c r="AH24">
        <v>102</v>
      </c>
      <c r="AI24">
        <v>651</v>
      </c>
      <c r="AJ24">
        <v>52</v>
      </c>
      <c r="AK24">
        <v>677</v>
      </c>
      <c r="AL24">
        <v>29</v>
      </c>
      <c r="AM24">
        <v>687</v>
      </c>
      <c r="AN24">
        <v>22</v>
      </c>
      <c r="AO24">
        <v>700</v>
      </c>
      <c r="AP24">
        <v>9</v>
      </c>
    </row>
    <row r="25" spans="1:49" x14ac:dyDescent="0.2">
      <c r="A25" s="12">
        <f t="shared" si="18"/>
        <v>2014</v>
      </c>
      <c r="B25" s="13">
        <f t="shared" si="0"/>
        <v>1441</v>
      </c>
      <c r="C25" s="14">
        <v>23.4</v>
      </c>
      <c r="D25" s="15">
        <v>1096</v>
      </c>
      <c r="E25" s="16">
        <f t="shared" si="1"/>
        <v>0.73698820263705755</v>
      </c>
      <c r="F25" s="16">
        <f t="shared" si="2"/>
        <v>0.60374739764052743</v>
      </c>
      <c r="G25" s="16">
        <f t="shared" si="19"/>
        <v>2.2900763358778626E-2</v>
      </c>
      <c r="H25" s="16">
        <f t="shared" si="20"/>
        <v>0.55100624566273426</v>
      </c>
      <c r="I25" s="16">
        <f t="shared" si="3"/>
        <v>0.29632199861207492</v>
      </c>
      <c r="J25" s="16">
        <f t="shared" si="4"/>
        <v>0.24219292158223457</v>
      </c>
      <c r="K25" s="16">
        <f t="shared" si="5"/>
        <v>0.43442054129077029</v>
      </c>
      <c r="L25" s="16">
        <f t="shared" si="6"/>
        <v>8.2581540596807779E-2</v>
      </c>
      <c r="M25" s="16">
        <f t="shared" si="7"/>
        <v>0.47744621790423319</v>
      </c>
      <c r="N25" s="16">
        <f t="shared" si="8"/>
        <v>4.5801526717557252E-2</v>
      </c>
      <c r="O25" s="16">
        <f t="shared" si="9"/>
        <v>0.49687716863289383</v>
      </c>
      <c r="P25" s="16">
        <f t="shared" si="10"/>
        <v>2.7064538514920196E-2</v>
      </c>
      <c r="Q25" s="16">
        <f t="shared" si="11"/>
        <v>0.50798056904927136</v>
      </c>
      <c r="R25" s="16">
        <f t="shared" si="12"/>
        <v>1.31852879944483E-2</v>
      </c>
      <c r="S25" s="20"/>
      <c r="T25" s="20"/>
      <c r="Y25" s="19">
        <f t="shared" si="17"/>
        <v>2014</v>
      </c>
      <c r="Z25">
        <v>1441</v>
      </c>
      <c r="AA25">
        <v>1062</v>
      </c>
      <c r="AB25">
        <v>870</v>
      </c>
      <c r="AC25">
        <v>33</v>
      </c>
      <c r="AD25">
        <v>794</v>
      </c>
      <c r="AE25">
        <v>427</v>
      </c>
      <c r="AF25">
        <v>349</v>
      </c>
      <c r="AG25">
        <v>626</v>
      </c>
      <c r="AH25">
        <v>119</v>
      </c>
      <c r="AI25">
        <v>688</v>
      </c>
      <c r="AJ25">
        <v>66</v>
      </c>
      <c r="AK25">
        <v>716</v>
      </c>
      <c r="AL25">
        <v>39</v>
      </c>
      <c r="AM25">
        <v>732</v>
      </c>
      <c r="AN25">
        <v>19</v>
      </c>
      <c r="AV25">
        <f>SUM(AV12:AV23)</f>
        <v>0.99999999999999989</v>
      </c>
      <c r="AW25" s="35">
        <f>SUM(AW12:AW23)</f>
        <v>0.46978655175869322</v>
      </c>
    </row>
    <row r="26" spans="1:49" x14ac:dyDescent="0.2">
      <c r="A26" s="12">
        <f t="shared" si="18"/>
        <v>2015</v>
      </c>
      <c r="B26" s="13">
        <f t="shared" si="0"/>
        <v>1300</v>
      </c>
      <c r="C26" s="14">
        <v>23.5</v>
      </c>
      <c r="D26" s="15">
        <v>1100</v>
      </c>
      <c r="E26" s="16">
        <f t="shared" si="1"/>
        <v>0.70923076923076922</v>
      </c>
      <c r="F26" s="16">
        <f t="shared" si="2"/>
        <v>0.6</v>
      </c>
      <c r="G26" s="16">
        <f t="shared" si="19"/>
        <v>2.2307692307692306E-2</v>
      </c>
      <c r="H26" s="16">
        <f t="shared" si="20"/>
        <v>0.52923076923076928</v>
      </c>
      <c r="I26" s="16">
        <f t="shared" si="3"/>
        <v>0.32538461538461538</v>
      </c>
      <c r="J26" s="16">
        <f t="shared" si="4"/>
        <v>0.20384615384615384</v>
      </c>
      <c r="K26" s="16">
        <f t="shared" si="5"/>
        <v>0.45076923076923076</v>
      </c>
      <c r="L26" s="16">
        <f t="shared" si="6"/>
        <v>5.7692307692307696E-2</v>
      </c>
      <c r="M26" s="16">
        <f t="shared" si="7"/>
        <v>0.48538461538461536</v>
      </c>
      <c r="N26" s="16">
        <f t="shared" si="8"/>
        <v>3.2307692307692308E-2</v>
      </c>
      <c r="O26" s="16">
        <f t="shared" si="9"/>
        <v>0.50076923076923074</v>
      </c>
      <c r="P26" s="16">
        <f t="shared" si="10"/>
        <v>1.3076923076923076E-2</v>
      </c>
      <c r="Q26" s="20"/>
      <c r="R26" s="20"/>
      <c r="S26" s="20"/>
      <c r="T26" s="20"/>
      <c r="Y26" s="19">
        <f t="shared" si="17"/>
        <v>2015</v>
      </c>
      <c r="Z26">
        <v>1300</v>
      </c>
      <c r="AA26">
        <v>922</v>
      </c>
      <c r="AB26">
        <v>780</v>
      </c>
      <c r="AC26">
        <v>29</v>
      </c>
      <c r="AD26">
        <v>688</v>
      </c>
      <c r="AE26">
        <v>423</v>
      </c>
      <c r="AF26">
        <v>265</v>
      </c>
      <c r="AG26">
        <v>586</v>
      </c>
      <c r="AH26">
        <v>75</v>
      </c>
      <c r="AI26">
        <v>631</v>
      </c>
      <c r="AJ26">
        <v>42</v>
      </c>
      <c r="AK26">
        <v>651</v>
      </c>
      <c r="AL26">
        <v>17</v>
      </c>
    </row>
    <row r="27" spans="1:49" x14ac:dyDescent="0.2">
      <c r="A27" s="12">
        <f t="shared" si="18"/>
        <v>2016</v>
      </c>
      <c r="B27" s="13">
        <f t="shared" si="0"/>
        <v>1179</v>
      </c>
      <c r="C27" s="14">
        <v>23.1</v>
      </c>
      <c r="D27" s="15">
        <v>1078</v>
      </c>
      <c r="E27" s="16">
        <f t="shared" si="1"/>
        <v>0.71077184054283293</v>
      </c>
      <c r="F27" s="16">
        <f t="shared" si="2"/>
        <v>0.59287531806615779</v>
      </c>
      <c r="G27" s="16">
        <f t="shared" si="19"/>
        <v>2.6293469041560644E-2</v>
      </c>
      <c r="H27" s="16">
        <f t="shared" si="20"/>
        <v>0.53095843935538589</v>
      </c>
      <c r="I27" s="16">
        <f t="shared" si="3"/>
        <v>0.29431721798134014</v>
      </c>
      <c r="J27" s="16">
        <f t="shared" si="4"/>
        <v>0.21628498727735368</v>
      </c>
      <c r="K27" s="16">
        <f t="shared" si="5"/>
        <v>0.43002544529262088</v>
      </c>
      <c r="L27" s="16">
        <f t="shared" si="6"/>
        <v>6.955046649703138E-2</v>
      </c>
      <c r="M27" s="16">
        <f t="shared" si="7"/>
        <v>0.4724342663273961</v>
      </c>
      <c r="N27" s="16">
        <f t="shared" si="8"/>
        <v>2.883799830364716E-2</v>
      </c>
      <c r="O27" s="20"/>
      <c r="P27" s="20"/>
      <c r="Q27" s="20"/>
      <c r="R27" s="20"/>
      <c r="S27" s="20"/>
      <c r="T27" s="20"/>
      <c r="Y27" s="19">
        <f t="shared" si="17"/>
        <v>2016</v>
      </c>
      <c r="Z27">
        <v>1179</v>
      </c>
      <c r="AA27">
        <v>838</v>
      </c>
      <c r="AB27">
        <v>699</v>
      </c>
      <c r="AC27">
        <v>31</v>
      </c>
      <c r="AD27">
        <v>626</v>
      </c>
      <c r="AE27">
        <v>347</v>
      </c>
      <c r="AF27">
        <v>255</v>
      </c>
      <c r="AG27">
        <v>507</v>
      </c>
      <c r="AH27">
        <v>82</v>
      </c>
      <c r="AI27">
        <v>557</v>
      </c>
      <c r="AJ27">
        <v>34</v>
      </c>
    </row>
    <row r="28" spans="1:49" x14ac:dyDescent="0.2">
      <c r="A28" s="12">
        <f t="shared" si="18"/>
        <v>2017</v>
      </c>
      <c r="B28" s="13">
        <f t="shared" si="0"/>
        <v>1219</v>
      </c>
      <c r="C28" s="14">
        <v>23.5</v>
      </c>
      <c r="D28" s="15">
        <v>1104</v>
      </c>
      <c r="E28" s="16">
        <f t="shared" si="1"/>
        <v>0.68416735028712061</v>
      </c>
      <c r="F28" s="16">
        <f t="shared" si="2"/>
        <v>0.58244462674323216</v>
      </c>
      <c r="G28" s="16">
        <f t="shared" si="19"/>
        <v>3.6915504511894993E-2</v>
      </c>
      <c r="H28" s="16">
        <f t="shared" si="20"/>
        <v>0.50533223954060702</v>
      </c>
      <c r="I28" s="16">
        <f t="shared" si="3"/>
        <v>0.30844954881050041</v>
      </c>
      <c r="J28" s="16">
        <f t="shared" si="4"/>
        <v>0.2100082034454471</v>
      </c>
      <c r="K28" s="16">
        <f t="shared" si="5"/>
        <v>0.41509433962264153</v>
      </c>
      <c r="L28" s="16">
        <f t="shared" si="6"/>
        <v>7.4651353568498766E-2</v>
      </c>
      <c r="M28" s="20"/>
      <c r="N28" s="20"/>
      <c r="O28" s="20"/>
      <c r="P28" s="20"/>
      <c r="Q28" s="20"/>
      <c r="R28" s="20"/>
      <c r="S28" s="20"/>
      <c r="T28" s="20"/>
      <c r="Y28" s="19">
        <f t="shared" si="17"/>
        <v>2017</v>
      </c>
      <c r="Z28">
        <v>1219</v>
      </c>
      <c r="AA28">
        <v>834</v>
      </c>
      <c r="AB28">
        <v>710</v>
      </c>
      <c r="AC28">
        <v>45</v>
      </c>
      <c r="AD28">
        <v>616</v>
      </c>
      <c r="AE28">
        <v>376</v>
      </c>
      <c r="AF28">
        <v>256</v>
      </c>
      <c r="AG28">
        <v>506</v>
      </c>
      <c r="AH28">
        <v>91</v>
      </c>
    </row>
    <row r="29" spans="1:49" x14ac:dyDescent="0.2">
      <c r="A29" s="12">
        <f t="shared" si="18"/>
        <v>2018</v>
      </c>
      <c r="B29" s="13">
        <f t="shared" si="0"/>
        <v>1099</v>
      </c>
      <c r="C29" s="14">
        <v>23.3</v>
      </c>
      <c r="D29" s="15">
        <v>1150</v>
      </c>
      <c r="E29" s="16">
        <f t="shared" si="1"/>
        <v>0.7142857142857143</v>
      </c>
      <c r="F29" s="16">
        <f t="shared" si="2"/>
        <v>0.59144676979071886</v>
      </c>
      <c r="G29" s="16">
        <f t="shared" si="19"/>
        <v>3.7306642402183801E-2</v>
      </c>
      <c r="H29" s="16">
        <f t="shared" si="20"/>
        <v>0.51956323930846227</v>
      </c>
      <c r="I29" s="16">
        <f t="shared" si="3"/>
        <v>0.33666969972702454</v>
      </c>
      <c r="J29" s="16">
        <f t="shared" si="4"/>
        <v>0.19745222929936307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Y29" s="19">
        <f t="shared" si="17"/>
        <v>2018</v>
      </c>
      <c r="Z29">
        <v>1099</v>
      </c>
      <c r="AA29">
        <v>785</v>
      </c>
      <c r="AB29">
        <v>650</v>
      </c>
      <c r="AC29">
        <v>41</v>
      </c>
      <c r="AD29">
        <v>571</v>
      </c>
      <c r="AE29">
        <v>370</v>
      </c>
      <c r="AF29">
        <v>217</v>
      </c>
    </row>
    <row r="30" spans="1:49" x14ac:dyDescent="0.2">
      <c r="A30" s="12">
        <f t="shared" si="18"/>
        <v>2019</v>
      </c>
      <c r="B30" s="13">
        <f t="shared" si="0"/>
        <v>1064</v>
      </c>
      <c r="C30" s="14">
        <v>23.2</v>
      </c>
      <c r="D30" s="15">
        <v>1145</v>
      </c>
      <c r="E30" s="16">
        <f t="shared" si="1"/>
        <v>0.74342105263157898</v>
      </c>
      <c r="F30" s="16">
        <f t="shared" si="2"/>
        <v>0.64849624060150379</v>
      </c>
      <c r="G30" s="16">
        <f t="shared" si="19"/>
        <v>5.3571428571428568E-2</v>
      </c>
      <c r="H30" s="16">
        <f t="shared" si="20"/>
        <v>0.54135338345864659</v>
      </c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Y30" s="19">
        <f t="shared" si="17"/>
        <v>2019</v>
      </c>
      <c r="Z30">
        <v>1064</v>
      </c>
      <c r="AA30">
        <v>791</v>
      </c>
      <c r="AB30">
        <v>690</v>
      </c>
      <c r="AC30">
        <v>57</v>
      </c>
      <c r="AD30">
        <v>576</v>
      </c>
    </row>
    <row r="31" spans="1:49" x14ac:dyDescent="0.2">
      <c r="A31" s="12">
        <f t="shared" si="18"/>
        <v>2020</v>
      </c>
      <c r="B31" s="13">
        <f t="shared" si="0"/>
        <v>939</v>
      </c>
      <c r="C31" s="14">
        <v>23.2</v>
      </c>
      <c r="D31" s="15">
        <v>1145</v>
      </c>
      <c r="E31" s="16">
        <f t="shared" si="1"/>
        <v>0.7539936102236422</v>
      </c>
      <c r="F31" s="16">
        <f t="shared" si="2"/>
        <v>0.6272630457933972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Y31" s="19">
        <f t="shared" si="17"/>
        <v>2020</v>
      </c>
      <c r="Z31">
        <v>939</v>
      </c>
      <c r="AA31">
        <v>708</v>
      </c>
      <c r="AB31">
        <v>589</v>
      </c>
    </row>
    <row r="32" spans="1:49" x14ac:dyDescent="0.2">
      <c r="A32" s="12">
        <f t="shared" si="18"/>
        <v>2021</v>
      </c>
      <c r="B32" s="13">
        <f t="shared" si="0"/>
        <v>1203</v>
      </c>
      <c r="C32" s="14">
        <v>22.9</v>
      </c>
      <c r="D32" s="15">
        <v>1165</v>
      </c>
      <c r="E32" s="16">
        <f t="shared" si="1"/>
        <v>0.73981712385702414</v>
      </c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Y32" s="19">
        <f t="shared" si="17"/>
        <v>2021</v>
      </c>
      <c r="Z32">
        <v>1203</v>
      </c>
      <c r="AA32">
        <v>890</v>
      </c>
    </row>
    <row r="33" spans="1:44" x14ac:dyDescent="0.2">
      <c r="A33" s="12">
        <f t="shared" si="18"/>
        <v>2022</v>
      </c>
      <c r="B33" s="13">
        <f t="shared" si="0"/>
        <v>1283</v>
      </c>
      <c r="C33" s="14">
        <v>22.9</v>
      </c>
      <c r="D33" s="15">
        <v>1180</v>
      </c>
      <c r="E33" s="21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Y33" s="19">
        <f t="shared" si="17"/>
        <v>2022</v>
      </c>
      <c r="Z33">
        <v>1283</v>
      </c>
    </row>
    <row r="34" spans="1:44" x14ac:dyDescent="0.2">
      <c r="A34" s="45"/>
      <c r="B34" s="23"/>
      <c r="C34" s="24"/>
      <c r="D34" s="25"/>
      <c r="E34" s="21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Y34" s="19"/>
    </row>
    <row r="35" spans="1:44" x14ac:dyDescent="0.2">
      <c r="Y35" s="19"/>
    </row>
    <row r="36" spans="1:44" x14ac:dyDescent="0.2">
      <c r="A36" s="26" t="s">
        <v>24</v>
      </c>
      <c r="B36" s="13">
        <f>AVERAGE(B12:B33)</f>
        <v>1455.8636363636363</v>
      </c>
      <c r="C36" s="27">
        <f>AVERAGE(C12:C33)</f>
        <v>23.077272727272724</v>
      </c>
      <c r="D36" s="15">
        <f>AVERAGE(D12:D33)</f>
        <v>1102.1363636363637</v>
      </c>
      <c r="E36" s="16">
        <f>AVERAGE(E12:E32)</f>
        <v>0.72963294704362325</v>
      </c>
      <c r="F36" s="16">
        <f>AVERAGE(F12:F31)</f>
        <v>0.61960493083480717</v>
      </c>
      <c r="G36" s="16">
        <f>AVERAGE(G12:G30)</f>
        <v>1.8753859008300254E-2</v>
      </c>
      <c r="H36" s="16">
        <f>AVERAGE(H12:H30)</f>
        <v>0.56068954287507866</v>
      </c>
      <c r="I36" s="16">
        <f>AVERAGE(I12:I29)</f>
        <v>0.25905581587543941</v>
      </c>
      <c r="J36" s="16">
        <f>AVERAGE(J12:J29)</f>
        <v>0.28284991021372347</v>
      </c>
      <c r="K36" s="16">
        <f>AVERAGE(K12:K28)</f>
        <v>0.41943322988238951</v>
      </c>
      <c r="L36" s="16">
        <f>AVERAGE(L12:L28)</f>
        <v>0.10341001836962428</v>
      </c>
      <c r="M36" s="16">
        <f>AVERAGE(M12:M27)</f>
        <v>0.47315703204653159</v>
      </c>
      <c r="N36" s="16">
        <f>AVERAGE(N12:N27)</f>
        <v>5.2764492868946487E-2</v>
      </c>
      <c r="O36" s="16">
        <f>AVERAGE(O12:O26)</f>
        <v>0.49596891812921695</v>
      </c>
      <c r="P36" s="16">
        <f>AVERAGE(P12:P26)</f>
        <v>3.0107440451808649E-2</v>
      </c>
      <c r="Q36" s="16">
        <f>AVERAGE(Q12:Q25)</f>
        <v>0.50662396235320828</v>
      </c>
      <c r="R36" s="16">
        <f>AVERAGE(R12:R25)</f>
        <v>2.2555387985599574E-2</v>
      </c>
      <c r="S36" s="16">
        <f>AVERAGE(S12:S24)</f>
        <v>0.51577053144102414</v>
      </c>
      <c r="T36" s="16">
        <f>AVERAGE(T12:T24)</f>
        <v>1.6372456537221611E-2</v>
      </c>
      <c r="U36" s="16">
        <f>AVERAGE(U12:U23)</f>
        <v>0.52040230556889144</v>
      </c>
      <c r="V36" s="16">
        <f>AVERAGE(V12:V23)</f>
        <v>1.2676116860894475E-2</v>
      </c>
      <c r="Y36" s="19"/>
    </row>
    <row r="37" spans="1:44" x14ac:dyDescent="0.2">
      <c r="A37" s="28"/>
      <c r="B37" s="23"/>
      <c r="C37" s="29"/>
      <c r="D37" s="23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2"/>
      <c r="V37" s="22"/>
      <c r="Y37" s="19"/>
    </row>
    <row r="38" spans="1:44" x14ac:dyDescent="0.2">
      <c r="Y38" s="19"/>
    </row>
    <row r="39" spans="1:44" x14ac:dyDescent="0.2">
      <c r="F39" s="2" t="str">
        <f>+F1</f>
        <v>CSRDE  RETENTION SURVEY -  2021-22 (Fall 2022 Update)</v>
      </c>
      <c r="G39" s="2"/>
      <c r="H39" s="2"/>
      <c r="Y39" s="19"/>
    </row>
    <row r="40" spans="1:44" x14ac:dyDescent="0.2">
      <c r="D40" s="2" t="str">
        <f>+D2</f>
        <v>Section I:    Institution-wide Rates for All First-time, Full-time, Bachelor-degree-seeking Freshmen</v>
      </c>
      <c r="Y40" s="19"/>
    </row>
    <row r="41" spans="1:44" x14ac:dyDescent="0.2">
      <c r="Y41" s="19"/>
    </row>
    <row r="42" spans="1:44" x14ac:dyDescent="0.2">
      <c r="A42" t="str">
        <f>$A$4</f>
        <v>Institution : The University of Montana - Missoula</v>
      </c>
      <c r="Y42" s="19"/>
    </row>
    <row r="43" spans="1:44" x14ac:dyDescent="0.2">
      <c r="Y43" s="19"/>
    </row>
    <row r="44" spans="1:44" x14ac:dyDescent="0.2">
      <c r="A44" t="s">
        <v>25</v>
      </c>
      <c r="V44" s="3" t="s">
        <v>44</v>
      </c>
      <c r="Y44" s="19"/>
      <c r="Z44" t="str">
        <f>+A44</f>
        <v>Subgroup: Females</v>
      </c>
    </row>
    <row r="45" spans="1:44" x14ac:dyDescent="0.2">
      <c r="A45" t="str">
        <f>+A7</f>
        <v>Omitted pre-pharm, pre-engineering and pre-nursing</v>
      </c>
      <c r="Y45" s="19"/>
    </row>
    <row r="46" spans="1:44" x14ac:dyDescent="0.2">
      <c r="A46" s="62"/>
      <c r="B46" s="6"/>
      <c r="C46" s="62"/>
      <c r="D46" s="62"/>
      <c r="E46" s="75" t="s">
        <v>3</v>
      </c>
      <c r="F46" s="76"/>
      <c r="G46" s="75" t="s">
        <v>4</v>
      </c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6"/>
      <c r="AA46" s="73" t="s">
        <v>3</v>
      </c>
      <c r="AB46" s="73"/>
      <c r="AC46" s="73" t="s">
        <v>4</v>
      </c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</row>
    <row r="47" spans="1:44" x14ac:dyDescent="0.2">
      <c r="A47" s="62"/>
      <c r="B47" s="7" t="s">
        <v>5</v>
      </c>
      <c r="C47" s="8" t="s">
        <v>6</v>
      </c>
      <c r="D47" s="8" t="s">
        <v>6</v>
      </c>
      <c r="E47" s="8" t="s">
        <v>7</v>
      </c>
      <c r="F47" s="8" t="s">
        <v>7</v>
      </c>
      <c r="G47" s="75" t="s">
        <v>62</v>
      </c>
      <c r="H47" s="76"/>
      <c r="I47" s="75" t="s">
        <v>8</v>
      </c>
      <c r="J47" s="76"/>
      <c r="K47" s="75" t="s">
        <v>9</v>
      </c>
      <c r="L47" s="76"/>
      <c r="M47" s="75" t="s">
        <v>10</v>
      </c>
      <c r="N47" s="76"/>
      <c r="O47" s="74" t="s">
        <v>11</v>
      </c>
      <c r="P47" s="74"/>
      <c r="Q47" s="74" t="s">
        <v>12</v>
      </c>
      <c r="R47" s="74"/>
      <c r="S47" s="74" t="s">
        <v>13</v>
      </c>
      <c r="T47" s="74"/>
      <c r="U47" s="75" t="s">
        <v>14</v>
      </c>
      <c r="V47" s="76"/>
      <c r="Z47" t="s">
        <v>5</v>
      </c>
      <c r="AA47" t="s">
        <v>7</v>
      </c>
      <c r="AB47" t="s">
        <v>7</v>
      </c>
      <c r="AC47" t="s">
        <v>62</v>
      </c>
      <c r="AE47" t="s">
        <v>8</v>
      </c>
      <c r="AG47" t="s">
        <v>9</v>
      </c>
      <c r="AI47" t="s">
        <v>10</v>
      </c>
      <c r="AK47" s="77" t="s">
        <v>11</v>
      </c>
      <c r="AL47" s="77"/>
      <c r="AM47" s="77" t="s">
        <v>12</v>
      </c>
      <c r="AN47" s="77"/>
      <c r="AO47" s="77" t="s">
        <v>13</v>
      </c>
      <c r="AP47" s="77"/>
      <c r="AQ47" t="s">
        <v>14</v>
      </c>
    </row>
    <row r="48" spans="1:44" x14ac:dyDescent="0.2">
      <c r="A48" s="64" t="s">
        <v>15</v>
      </c>
      <c r="B48" s="10" t="s">
        <v>16</v>
      </c>
      <c r="C48" s="11" t="s">
        <v>17</v>
      </c>
      <c r="D48" s="11" t="s">
        <v>18</v>
      </c>
      <c r="E48" s="11" t="s">
        <v>19</v>
      </c>
      <c r="F48" s="11" t="s">
        <v>20</v>
      </c>
      <c r="G48" s="64" t="s">
        <v>21</v>
      </c>
      <c r="H48" s="64" t="s">
        <v>22</v>
      </c>
      <c r="I48" s="64" t="s">
        <v>21</v>
      </c>
      <c r="J48" s="64" t="s">
        <v>22</v>
      </c>
      <c r="K48" s="64" t="s">
        <v>21</v>
      </c>
      <c r="L48" s="64" t="s">
        <v>22</v>
      </c>
      <c r="M48" s="64" t="s">
        <v>21</v>
      </c>
      <c r="N48" s="64" t="s">
        <v>22</v>
      </c>
      <c r="O48" s="64" t="s">
        <v>21</v>
      </c>
      <c r="P48" s="64" t="s">
        <v>22</v>
      </c>
      <c r="Q48" s="64" t="s">
        <v>21</v>
      </c>
      <c r="R48" s="64" t="s">
        <v>22</v>
      </c>
      <c r="S48" s="64" t="s">
        <v>21</v>
      </c>
      <c r="T48" s="64" t="s">
        <v>22</v>
      </c>
      <c r="U48" s="64" t="s">
        <v>21</v>
      </c>
      <c r="V48" s="64" t="s">
        <v>22</v>
      </c>
      <c r="Z48" t="s">
        <v>16</v>
      </c>
      <c r="AA48" t="s">
        <v>19</v>
      </c>
      <c r="AB48" t="s">
        <v>20</v>
      </c>
      <c r="AC48" t="s">
        <v>21</v>
      </c>
      <c r="AD48" t="s">
        <v>22</v>
      </c>
      <c r="AE48" t="s">
        <v>21</v>
      </c>
      <c r="AF48" t="s">
        <v>22</v>
      </c>
      <c r="AG48" t="s">
        <v>21</v>
      </c>
      <c r="AH48" t="s">
        <v>22</v>
      </c>
      <c r="AI48" t="s">
        <v>21</v>
      </c>
      <c r="AJ48" t="s">
        <v>22</v>
      </c>
      <c r="AK48" t="s">
        <v>21</v>
      </c>
      <c r="AL48" t="s">
        <v>22</v>
      </c>
      <c r="AM48" t="s">
        <v>21</v>
      </c>
      <c r="AN48" t="s">
        <v>22</v>
      </c>
      <c r="AO48" t="s">
        <v>21</v>
      </c>
      <c r="AP48" t="s">
        <v>22</v>
      </c>
      <c r="AQ48" t="s">
        <v>21</v>
      </c>
      <c r="AR48" t="s">
        <v>22</v>
      </c>
    </row>
    <row r="49" spans="1:44" x14ac:dyDescent="0.2">
      <c r="A49" s="5"/>
      <c r="B49" s="6"/>
      <c r="C49" s="5"/>
      <c r="D49" s="5"/>
      <c r="E49" s="5"/>
      <c r="F49" s="5"/>
      <c r="G49" s="62"/>
      <c r="H49" s="51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Y49" s="19"/>
    </row>
    <row r="50" spans="1:44" x14ac:dyDescent="0.2">
      <c r="A50" s="12" t="s">
        <v>57</v>
      </c>
      <c r="B50" s="13">
        <f t="shared" ref="B50:B56" si="28">+IF(ISNUMBER(Z50),Z50,0)</f>
        <v>917</v>
      </c>
      <c r="C50" s="14">
        <v>22.6</v>
      </c>
      <c r="D50" s="15">
        <v>1081</v>
      </c>
      <c r="E50" s="16">
        <f t="shared" ref="E50:E70" si="29">+IF(ISNUMBER(AA50),AA50/B50,0)</f>
        <v>0.74700109051254093</v>
      </c>
      <c r="F50" s="16">
        <f t="shared" ref="F50:F69" si="30">+IF(ISNUMBER(AB50),AB50/B50,0)</f>
        <v>0.6150490730643402</v>
      </c>
      <c r="G50" s="16">
        <f>+IF(ISNUMBER(AC50),AC50/B50,0)</f>
        <v>1.7448200654307525E-2</v>
      </c>
      <c r="H50" s="16">
        <f>+IF(ISNUMBER(AD50),AD50/B50,0)</f>
        <v>0.56161395856052343</v>
      </c>
      <c r="I50" s="16">
        <f t="shared" ref="I50:I67" si="31">+IF(ISNUMBER(AE50),AE50/B50,0)</f>
        <v>0.24645583424209377</v>
      </c>
      <c r="J50" s="16">
        <f t="shared" ref="J50:J67" si="32">+IF(ISNUMBER(AF50),AF50/B50,0)</f>
        <v>0.30970556161395857</v>
      </c>
      <c r="K50" s="16">
        <f t="shared" ref="K50:K66" si="33">+IF(ISNUMBER(AG50),AG50/B50,0)</f>
        <v>0.43075245365321702</v>
      </c>
      <c r="L50" s="16">
        <f t="shared" ref="L50:L66" si="34">+IF(ISNUMBER(AH50),AH50/B50,0)</f>
        <v>0.10468920392584515</v>
      </c>
      <c r="M50" s="16">
        <f t="shared" ref="M50:M65" si="35">+IF(ISNUMBER(AI50),AI50/B50,0)</f>
        <v>0.48309705561613958</v>
      </c>
      <c r="N50" s="16">
        <f t="shared" ref="N50:N65" si="36">+IF(ISNUMBER(AJ50),AJ50/B50,0)</f>
        <v>5.5616139585605233E-2</v>
      </c>
      <c r="O50" s="16">
        <f t="shared" ref="O50:O64" si="37">+IF(ISNUMBER(AK50),AK50/B50,0)</f>
        <v>0.50926935659760086</v>
      </c>
      <c r="P50" s="16">
        <f t="shared" ref="P50:P64" si="38">+IF(ISNUMBER(AL50),AL50/B50,0)</f>
        <v>2.5081788440567066E-2</v>
      </c>
      <c r="Q50" s="16">
        <f t="shared" ref="Q50:Q63" si="39">+IF(ISNUMBER(AM50),AM50/B50,0)</f>
        <v>0.51472191930207201</v>
      </c>
      <c r="R50" s="16">
        <f t="shared" ref="R50:R63" si="40">+IF(ISNUMBER(AN50),AN50/B50,0)</f>
        <v>2.3991275899672846E-2</v>
      </c>
      <c r="S50" s="16">
        <f t="shared" ref="S50:S52" si="41">+IF(ISNUMBER(AO50),AO50/B50,0)</f>
        <v>0.51908396946564883</v>
      </c>
      <c r="T50" s="16">
        <f t="shared" ref="T50:T52" si="42">+IF(ISNUMBER(AP50),AP50/B50,0)</f>
        <v>2.2900763358778626E-2</v>
      </c>
      <c r="U50" s="18">
        <f t="shared" ref="U50:U51" si="43">+IF(ISNUMBER(AQ50),AQ50/B50,0)</f>
        <v>0.52562704471101418</v>
      </c>
      <c r="V50" s="18">
        <f t="shared" ref="V50:V51" si="44">+IF(ISNUMBER(AR50),AR50/B50,0)</f>
        <v>1.6357688113413305E-2</v>
      </c>
      <c r="Y50" s="19" t="str">
        <f t="shared" ref="Y50:Y71" si="45">+A50</f>
        <v>2001</v>
      </c>
      <c r="Z50">
        <v>917</v>
      </c>
      <c r="AA50">
        <v>685</v>
      </c>
      <c r="AB50">
        <v>564</v>
      </c>
      <c r="AC50">
        <v>16</v>
      </c>
      <c r="AD50">
        <v>515</v>
      </c>
      <c r="AE50">
        <v>226</v>
      </c>
      <c r="AF50">
        <v>284</v>
      </c>
      <c r="AG50">
        <v>395</v>
      </c>
      <c r="AH50">
        <v>96</v>
      </c>
      <c r="AI50">
        <v>443</v>
      </c>
      <c r="AJ50">
        <v>51</v>
      </c>
      <c r="AK50">
        <v>467</v>
      </c>
      <c r="AL50">
        <v>23</v>
      </c>
      <c r="AM50">
        <v>472</v>
      </c>
      <c r="AN50">
        <v>22</v>
      </c>
      <c r="AO50">
        <v>476</v>
      </c>
      <c r="AP50">
        <v>21</v>
      </c>
      <c r="AQ50">
        <v>482</v>
      </c>
      <c r="AR50">
        <v>15</v>
      </c>
    </row>
    <row r="51" spans="1:44" x14ac:dyDescent="0.2">
      <c r="A51" s="12">
        <f t="shared" ref="A51:A71" si="46">+A50+1</f>
        <v>2002</v>
      </c>
      <c r="B51" s="13">
        <f t="shared" si="28"/>
        <v>928</v>
      </c>
      <c r="C51" s="14">
        <v>22.4</v>
      </c>
      <c r="D51" s="15">
        <v>1075</v>
      </c>
      <c r="E51" s="16">
        <f t="shared" si="29"/>
        <v>0.72413793103448276</v>
      </c>
      <c r="F51" s="16">
        <f t="shared" si="30"/>
        <v>0.59159482758620685</v>
      </c>
      <c r="G51" s="16">
        <f t="shared" ref="G51:G68" si="47">+IF(ISNUMBER(AC51),AC51/B51,0)</f>
        <v>6.4655172413793103E-3</v>
      </c>
      <c r="H51" s="16">
        <f t="shared" ref="H51:H68" si="48">+IF(ISNUMBER(AD51),AD51/B51,0)</f>
        <v>0.53663793103448276</v>
      </c>
      <c r="I51" s="16">
        <f t="shared" si="31"/>
        <v>0.21767241379310345</v>
      </c>
      <c r="J51" s="16">
        <f t="shared" si="32"/>
        <v>0.28448275862068967</v>
      </c>
      <c r="K51" s="16">
        <f t="shared" si="33"/>
        <v>0.39224137931034481</v>
      </c>
      <c r="L51" s="16">
        <f t="shared" si="34"/>
        <v>9.9137931034482762E-2</v>
      </c>
      <c r="M51" s="16">
        <f t="shared" si="35"/>
        <v>0.43965517241379309</v>
      </c>
      <c r="N51" s="16">
        <f t="shared" si="36"/>
        <v>5.0646551724137928E-2</v>
      </c>
      <c r="O51" s="16">
        <f t="shared" si="37"/>
        <v>0.45905172413793105</v>
      </c>
      <c r="P51" s="16">
        <f t="shared" si="38"/>
        <v>3.3405172413793101E-2</v>
      </c>
      <c r="Q51" s="16">
        <f t="shared" si="39"/>
        <v>0.46875</v>
      </c>
      <c r="R51" s="16">
        <f t="shared" si="40"/>
        <v>2.9094827586206896E-2</v>
      </c>
      <c r="S51" s="16">
        <f t="shared" si="41"/>
        <v>0.47952586206896552</v>
      </c>
      <c r="T51" s="16">
        <f t="shared" si="42"/>
        <v>2.5862068965517241E-2</v>
      </c>
      <c r="U51" s="18">
        <f t="shared" si="43"/>
        <v>0.48275862068965519</v>
      </c>
      <c r="V51" s="18">
        <f t="shared" si="44"/>
        <v>2.1551724137931036E-2</v>
      </c>
      <c r="Y51" s="19">
        <f t="shared" si="45"/>
        <v>2002</v>
      </c>
      <c r="Z51">
        <v>928</v>
      </c>
      <c r="AA51">
        <v>672</v>
      </c>
      <c r="AB51">
        <v>549</v>
      </c>
      <c r="AC51">
        <v>6</v>
      </c>
      <c r="AD51">
        <v>498</v>
      </c>
      <c r="AE51">
        <v>202</v>
      </c>
      <c r="AF51">
        <v>264</v>
      </c>
      <c r="AG51">
        <v>364</v>
      </c>
      <c r="AH51">
        <v>92</v>
      </c>
      <c r="AI51">
        <v>408</v>
      </c>
      <c r="AJ51">
        <v>47</v>
      </c>
      <c r="AK51">
        <v>426</v>
      </c>
      <c r="AL51">
        <v>31</v>
      </c>
      <c r="AM51">
        <v>435</v>
      </c>
      <c r="AN51">
        <v>27</v>
      </c>
      <c r="AO51">
        <v>445</v>
      </c>
      <c r="AP51">
        <v>24</v>
      </c>
      <c r="AQ51">
        <v>448</v>
      </c>
      <c r="AR51">
        <v>20</v>
      </c>
    </row>
    <row r="52" spans="1:44" x14ac:dyDescent="0.2">
      <c r="A52" s="12">
        <f t="shared" si="46"/>
        <v>2003</v>
      </c>
      <c r="B52" s="13">
        <f t="shared" si="28"/>
        <v>896</v>
      </c>
      <c r="C52" s="14">
        <v>22.5</v>
      </c>
      <c r="D52" s="15">
        <v>1076</v>
      </c>
      <c r="E52" s="16">
        <f t="shared" si="29"/>
        <v>0.7299107142857143</v>
      </c>
      <c r="F52" s="16">
        <f t="shared" si="30"/>
        <v>0.6361607142857143</v>
      </c>
      <c r="G52" s="16">
        <f t="shared" si="47"/>
        <v>1.4508928571428572E-2</v>
      </c>
      <c r="H52" s="16">
        <f t="shared" si="48"/>
        <v>0.5758928571428571</v>
      </c>
      <c r="I52" s="16">
        <f t="shared" si="31"/>
        <v>0.24107142857142858</v>
      </c>
      <c r="J52" s="16">
        <f t="shared" si="32"/>
        <v>0.32142857142857145</v>
      </c>
      <c r="K52" s="16">
        <f t="shared" si="33"/>
        <v>0.4174107142857143</v>
      </c>
      <c r="L52" s="16">
        <f t="shared" si="34"/>
        <v>0.13058035714285715</v>
      </c>
      <c r="M52" s="16">
        <f t="shared" si="35"/>
        <v>0.4799107142857143</v>
      </c>
      <c r="N52" s="16">
        <f t="shared" si="36"/>
        <v>7.8125E-2</v>
      </c>
      <c r="O52" s="16">
        <f t="shared" si="37"/>
        <v>0.5133928571428571</v>
      </c>
      <c r="P52" s="16">
        <f t="shared" si="38"/>
        <v>4.3526785714285712E-2</v>
      </c>
      <c r="Q52" s="16">
        <f t="shared" si="39"/>
        <v>0.53125</v>
      </c>
      <c r="R52" s="16">
        <f t="shared" si="40"/>
        <v>2.1205357142857144E-2</v>
      </c>
      <c r="S52" s="16">
        <f t="shared" si="41"/>
        <v>0.5390625</v>
      </c>
      <c r="T52" s="16">
        <f t="shared" si="42"/>
        <v>1.4508928571428572E-2</v>
      </c>
      <c r="U52" s="18">
        <f t="shared" ref="U52" si="49">+IF(ISNUMBER(AQ52),AQ52/B52,0)</f>
        <v>0.5401785714285714</v>
      </c>
      <c r="V52" s="18">
        <f t="shared" ref="V52" si="50">+IF(ISNUMBER(AR52),AR52/B52,0)</f>
        <v>1.1160714285714286E-2</v>
      </c>
      <c r="Y52" s="19">
        <f t="shared" si="45"/>
        <v>2003</v>
      </c>
      <c r="Z52">
        <v>896</v>
      </c>
      <c r="AA52">
        <v>654</v>
      </c>
      <c r="AB52">
        <v>570</v>
      </c>
      <c r="AC52">
        <v>13</v>
      </c>
      <c r="AD52">
        <v>516</v>
      </c>
      <c r="AE52">
        <v>216</v>
      </c>
      <c r="AF52">
        <v>288</v>
      </c>
      <c r="AG52">
        <v>374</v>
      </c>
      <c r="AH52">
        <v>117</v>
      </c>
      <c r="AI52">
        <v>430</v>
      </c>
      <c r="AJ52">
        <v>70</v>
      </c>
      <c r="AK52">
        <v>460</v>
      </c>
      <c r="AL52">
        <v>39</v>
      </c>
      <c r="AM52">
        <v>476</v>
      </c>
      <c r="AN52">
        <v>19</v>
      </c>
      <c r="AO52">
        <v>483</v>
      </c>
      <c r="AP52">
        <v>13</v>
      </c>
      <c r="AQ52">
        <v>484</v>
      </c>
      <c r="AR52">
        <v>10</v>
      </c>
    </row>
    <row r="53" spans="1:44" x14ac:dyDescent="0.2">
      <c r="A53" s="12">
        <f t="shared" si="46"/>
        <v>2004</v>
      </c>
      <c r="B53" s="13">
        <f t="shared" si="28"/>
        <v>941</v>
      </c>
      <c r="C53" s="14">
        <v>22.4</v>
      </c>
      <c r="D53" s="15">
        <v>1059</v>
      </c>
      <c r="E53" s="16">
        <f t="shared" si="29"/>
        <v>0.73432518597236984</v>
      </c>
      <c r="F53" s="16">
        <f t="shared" si="30"/>
        <v>0.60680127523910732</v>
      </c>
      <c r="G53" s="16">
        <f t="shared" si="47"/>
        <v>9.5642933049946872E-3</v>
      </c>
      <c r="H53" s="16">
        <f t="shared" si="48"/>
        <v>0.57385759829968119</v>
      </c>
      <c r="I53" s="16">
        <f t="shared" si="31"/>
        <v>0.2359192348565356</v>
      </c>
      <c r="J53" s="16">
        <f t="shared" si="32"/>
        <v>0.31668437832093516</v>
      </c>
      <c r="K53" s="16">
        <f t="shared" si="33"/>
        <v>0.42295430393198724</v>
      </c>
      <c r="L53" s="16">
        <f t="shared" si="34"/>
        <v>0.11158342189160468</v>
      </c>
      <c r="M53" s="16">
        <f t="shared" si="35"/>
        <v>0.47927736450584485</v>
      </c>
      <c r="N53" s="16">
        <f t="shared" si="36"/>
        <v>4.4633368756641874E-2</v>
      </c>
      <c r="O53" s="16">
        <f t="shared" si="37"/>
        <v>0.50690754516471836</v>
      </c>
      <c r="P53" s="16">
        <f t="shared" si="38"/>
        <v>2.3379383634431455E-2</v>
      </c>
      <c r="Q53" s="16">
        <f t="shared" si="39"/>
        <v>0.51222104144527103</v>
      </c>
      <c r="R53" s="16">
        <f t="shared" si="40"/>
        <v>2.3379383634431455E-2</v>
      </c>
      <c r="S53" s="16">
        <f t="shared" ref="S53:S62" si="51">+IF(ISNUMBER(AO53),AO53/B53,0)</f>
        <v>0.51965993623804463</v>
      </c>
      <c r="T53" s="16">
        <f t="shared" ref="T53:T62" si="52">+IF(ISNUMBER(AP53),AP53/B53,0)</f>
        <v>1.487778958554729E-2</v>
      </c>
      <c r="U53" s="18">
        <f t="shared" ref="U53:U61" si="53">+IF(ISNUMBER(AQ53),AQ53/B53,0)</f>
        <v>0.52284803400637625</v>
      </c>
      <c r="V53" s="18">
        <f t="shared" ref="V53:V61" si="54">+IF(ISNUMBER(AR53),AR53/B53,0)</f>
        <v>1.381509032943677E-2</v>
      </c>
      <c r="Y53" s="19">
        <f t="shared" si="45"/>
        <v>2004</v>
      </c>
      <c r="Z53">
        <v>941</v>
      </c>
      <c r="AA53">
        <v>691</v>
      </c>
      <c r="AB53">
        <v>571</v>
      </c>
      <c r="AC53">
        <v>9</v>
      </c>
      <c r="AD53">
        <v>540</v>
      </c>
      <c r="AE53">
        <v>222</v>
      </c>
      <c r="AF53">
        <v>298</v>
      </c>
      <c r="AG53">
        <v>398</v>
      </c>
      <c r="AH53">
        <v>105</v>
      </c>
      <c r="AI53">
        <v>451</v>
      </c>
      <c r="AJ53">
        <v>42</v>
      </c>
      <c r="AK53">
        <v>477</v>
      </c>
      <c r="AL53">
        <v>22</v>
      </c>
      <c r="AM53">
        <v>482</v>
      </c>
      <c r="AN53">
        <v>22</v>
      </c>
      <c r="AO53">
        <v>489</v>
      </c>
      <c r="AP53">
        <v>14</v>
      </c>
      <c r="AQ53">
        <v>492</v>
      </c>
      <c r="AR53">
        <v>13</v>
      </c>
    </row>
    <row r="54" spans="1:44" x14ac:dyDescent="0.2">
      <c r="A54" s="12">
        <f t="shared" si="46"/>
        <v>2005</v>
      </c>
      <c r="B54" s="13">
        <f t="shared" si="28"/>
        <v>922</v>
      </c>
      <c r="C54" s="14">
        <v>22.9</v>
      </c>
      <c r="D54" s="15">
        <v>1081</v>
      </c>
      <c r="E54" s="16">
        <f t="shared" si="29"/>
        <v>0.76898047722342733</v>
      </c>
      <c r="F54" s="16">
        <f t="shared" si="30"/>
        <v>0.65943600867678964</v>
      </c>
      <c r="G54" s="16">
        <f t="shared" si="47"/>
        <v>1.193058568329718E-2</v>
      </c>
      <c r="H54" s="16">
        <f t="shared" si="48"/>
        <v>0.61171366594360088</v>
      </c>
      <c r="I54" s="16">
        <f t="shared" si="31"/>
        <v>0.25813449023861174</v>
      </c>
      <c r="J54" s="16">
        <f t="shared" si="32"/>
        <v>0.34273318872017355</v>
      </c>
      <c r="K54" s="16">
        <f t="shared" si="33"/>
        <v>0.44685466377440347</v>
      </c>
      <c r="L54" s="16">
        <f t="shared" si="34"/>
        <v>0.1279826464208243</v>
      </c>
      <c r="M54" s="16">
        <f t="shared" si="35"/>
        <v>0.52386117136659438</v>
      </c>
      <c r="N54" s="16">
        <f t="shared" si="36"/>
        <v>6.0737527114967459E-2</v>
      </c>
      <c r="O54" s="16">
        <f t="shared" si="37"/>
        <v>0.54772234273318876</v>
      </c>
      <c r="P54" s="16">
        <f t="shared" si="38"/>
        <v>3.5791757049891543E-2</v>
      </c>
      <c r="Q54" s="16">
        <f t="shared" si="39"/>
        <v>0.5585683297180043</v>
      </c>
      <c r="R54" s="16">
        <f t="shared" si="40"/>
        <v>2.8199566160520606E-2</v>
      </c>
      <c r="S54" s="16">
        <f t="shared" si="51"/>
        <v>0.57375271149674623</v>
      </c>
      <c r="T54" s="16">
        <f t="shared" si="52"/>
        <v>2.0607375271149676E-2</v>
      </c>
      <c r="U54" s="18">
        <f t="shared" si="53"/>
        <v>0.58351409978308022</v>
      </c>
      <c r="V54" s="18">
        <f t="shared" si="54"/>
        <v>1.4099783080260303E-2</v>
      </c>
      <c r="Y54" s="19">
        <f t="shared" si="45"/>
        <v>2005</v>
      </c>
      <c r="Z54">
        <v>922</v>
      </c>
      <c r="AA54">
        <v>709</v>
      </c>
      <c r="AB54">
        <v>608</v>
      </c>
      <c r="AC54">
        <v>11</v>
      </c>
      <c r="AD54">
        <v>564</v>
      </c>
      <c r="AE54">
        <v>238</v>
      </c>
      <c r="AF54">
        <v>316</v>
      </c>
      <c r="AG54">
        <v>412</v>
      </c>
      <c r="AH54">
        <v>118</v>
      </c>
      <c r="AI54">
        <v>483</v>
      </c>
      <c r="AJ54">
        <v>56</v>
      </c>
      <c r="AK54">
        <v>505</v>
      </c>
      <c r="AL54">
        <v>33</v>
      </c>
      <c r="AM54">
        <v>515</v>
      </c>
      <c r="AN54">
        <v>26</v>
      </c>
      <c r="AO54">
        <v>529</v>
      </c>
      <c r="AP54">
        <v>19</v>
      </c>
      <c r="AQ54">
        <v>538</v>
      </c>
      <c r="AR54">
        <v>13</v>
      </c>
    </row>
    <row r="55" spans="1:44" x14ac:dyDescent="0.2">
      <c r="A55" s="12">
        <f t="shared" si="46"/>
        <v>2006</v>
      </c>
      <c r="B55" s="13">
        <f t="shared" si="28"/>
        <v>825</v>
      </c>
      <c r="C55" s="14">
        <v>23.1</v>
      </c>
      <c r="D55" s="15">
        <v>1077</v>
      </c>
      <c r="E55" s="16">
        <f t="shared" si="29"/>
        <v>0.74181818181818182</v>
      </c>
      <c r="F55" s="16">
        <f t="shared" si="30"/>
        <v>0.66060606060606064</v>
      </c>
      <c r="G55" s="16">
        <f t="shared" si="47"/>
        <v>2.181818181818182E-2</v>
      </c>
      <c r="H55" s="16">
        <f t="shared" si="48"/>
        <v>0.60242424242424242</v>
      </c>
      <c r="I55" s="16">
        <f t="shared" si="31"/>
        <v>0.27272727272727271</v>
      </c>
      <c r="J55" s="16">
        <f t="shared" si="32"/>
        <v>0.32606060606060605</v>
      </c>
      <c r="K55" s="16">
        <f t="shared" si="33"/>
        <v>0.47636363636363638</v>
      </c>
      <c r="L55" s="16">
        <f t="shared" si="34"/>
        <v>0.10787878787878788</v>
      </c>
      <c r="M55" s="16">
        <f t="shared" si="35"/>
        <v>0.52606060606060601</v>
      </c>
      <c r="N55" s="16">
        <f t="shared" si="36"/>
        <v>5.6969696969696969E-2</v>
      </c>
      <c r="O55" s="16">
        <f t="shared" si="37"/>
        <v>0.54424242424242419</v>
      </c>
      <c r="P55" s="16">
        <f t="shared" si="38"/>
        <v>3.7575757575757575E-2</v>
      </c>
      <c r="Q55" s="16">
        <f t="shared" si="39"/>
        <v>0.56242424242424238</v>
      </c>
      <c r="R55" s="16">
        <f t="shared" si="40"/>
        <v>2.4242424242424242E-2</v>
      </c>
      <c r="S55" s="16">
        <f t="shared" si="51"/>
        <v>0.57696969696969702</v>
      </c>
      <c r="T55" s="16">
        <f t="shared" si="52"/>
        <v>7.2727272727272727E-3</v>
      </c>
      <c r="U55" s="18">
        <f t="shared" si="53"/>
        <v>0.58181818181818179</v>
      </c>
      <c r="V55" s="18">
        <f t="shared" si="54"/>
        <v>6.0606060606060606E-3</v>
      </c>
      <c r="Y55" s="19">
        <f t="shared" si="45"/>
        <v>2006</v>
      </c>
      <c r="Z55">
        <v>825</v>
      </c>
      <c r="AA55">
        <v>612</v>
      </c>
      <c r="AB55">
        <v>545</v>
      </c>
      <c r="AC55">
        <v>18</v>
      </c>
      <c r="AD55">
        <v>497</v>
      </c>
      <c r="AE55">
        <v>225</v>
      </c>
      <c r="AF55">
        <v>269</v>
      </c>
      <c r="AG55">
        <v>393</v>
      </c>
      <c r="AH55">
        <v>89</v>
      </c>
      <c r="AI55">
        <v>434</v>
      </c>
      <c r="AJ55">
        <v>47</v>
      </c>
      <c r="AK55">
        <v>449</v>
      </c>
      <c r="AL55">
        <v>31</v>
      </c>
      <c r="AM55">
        <v>464</v>
      </c>
      <c r="AN55">
        <v>20</v>
      </c>
      <c r="AO55">
        <v>476</v>
      </c>
      <c r="AP55">
        <v>6</v>
      </c>
      <c r="AQ55">
        <v>480</v>
      </c>
      <c r="AR55">
        <v>5</v>
      </c>
    </row>
    <row r="56" spans="1:44" x14ac:dyDescent="0.2">
      <c r="A56" s="12">
        <f t="shared" si="46"/>
        <v>2007</v>
      </c>
      <c r="B56" s="13">
        <f t="shared" si="28"/>
        <v>899</v>
      </c>
      <c r="C56" s="14">
        <v>23.1</v>
      </c>
      <c r="D56" s="15">
        <v>1071</v>
      </c>
      <c r="E56" s="16">
        <f t="shared" si="29"/>
        <v>0.74638487208008897</v>
      </c>
      <c r="F56" s="16">
        <f t="shared" si="30"/>
        <v>0.64961067853170185</v>
      </c>
      <c r="G56" s="16">
        <f t="shared" si="47"/>
        <v>1.4460511679644048E-2</v>
      </c>
      <c r="H56" s="16">
        <f t="shared" si="48"/>
        <v>0.60511679644048944</v>
      </c>
      <c r="I56" s="16">
        <f t="shared" si="31"/>
        <v>0.29254727474972192</v>
      </c>
      <c r="J56" s="16">
        <f t="shared" si="32"/>
        <v>0.28698553948832034</v>
      </c>
      <c r="K56" s="16">
        <f t="shared" si="33"/>
        <v>0.47719688542825361</v>
      </c>
      <c r="L56" s="16">
        <f t="shared" si="34"/>
        <v>9.3437152391546166E-2</v>
      </c>
      <c r="M56" s="16">
        <f t="shared" si="35"/>
        <v>0.51724137931034486</v>
      </c>
      <c r="N56" s="16">
        <f t="shared" si="36"/>
        <v>5.2280311457174641E-2</v>
      </c>
      <c r="O56" s="16">
        <f t="shared" si="37"/>
        <v>0.54171301446051168</v>
      </c>
      <c r="P56" s="16">
        <f t="shared" si="38"/>
        <v>2.4471635150166853E-2</v>
      </c>
      <c r="Q56" s="16">
        <f t="shared" si="39"/>
        <v>0.5461624026696329</v>
      </c>
      <c r="R56" s="16">
        <f t="shared" si="40"/>
        <v>1.4460511679644048E-2</v>
      </c>
      <c r="S56" s="16">
        <f t="shared" si="51"/>
        <v>0.55283648498331484</v>
      </c>
      <c r="T56" s="16">
        <f t="shared" si="52"/>
        <v>1.1123470522803115E-2</v>
      </c>
      <c r="U56" s="18">
        <f t="shared" si="53"/>
        <v>0.55617352614015569</v>
      </c>
      <c r="V56" s="18">
        <f t="shared" si="54"/>
        <v>1.0011123470522803E-2</v>
      </c>
      <c r="Y56" s="19">
        <f t="shared" si="45"/>
        <v>2007</v>
      </c>
      <c r="Z56">
        <v>899</v>
      </c>
      <c r="AA56">
        <v>671</v>
      </c>
      <c r="AB56">
        <v>584</v>
      </c>
      <c r="AC56">
        <v>13</v>
      </c>
      <c r="AD56">
        <v>544</v>
      </c>
      <c r="AE56">
        <v>263</v>
      </c>
      <c r="AF56">
        <v>258</v>
      </c>
      <c r="AG56">
        <v>429</v>
      </c>
      <c r="AH56">
        <v>84</v>
      </c>
      <c r="AI56">
        <v>465</v>
      </c>
      <c r="AJ56">
        <v>47</v>
      </c>
      <c r="AK56">
        <v>487</v>
      </c>
      <c r="AL56">
        <v>22</v>
      </c>
      <c r="AM56">
        <v>491</v>
      </c>
      <c r="AN56">
        <v>13</v>
      </c>
      <c r="AO56">
        <v>497</v>
      </c>
      <c r="AP56">
        <v>10</v>
      </c>
      <c r="AQ56">
        <v>500</v>
      </c>
      <c r="AR56">
        <v>9</v>
      </c>
    </row>
    <row r="57" spans="1:44" x14ac:dyDescent="0.2">
      <c r="A57" s="12">
        <f t="shared" si="46"/>
        <v>2008</v>
      </c>
      <c r="B57" s="13">
        <f t="shared" ref="B57:B71" si="55">+IF(ISNUMBER(Z57),Z57,0)</f>
        <v>934</v>
      </c>
      <c r="C57" s="14">
        <v>23</v>
      </c>
      <c r="D57" s="15">
        <v>1071</v>
      </c>
      <c r="E57" s="16">
        <f t="shared" si="29"/>
        <v>0.76766595289079231</v>
      </c>
      <c r="F57" s="16">
        <f t="shared" si="30"/>
        <v>0.69486081370449682</v>
      </c>
      <c r="G57" s="16">
        <f t="shared" si="47"/>
        <v>1.4989293361884369E-2</v>
      </c>
      <c r="H57" s="16">
        <f t="shared" si="48"/>
        <v>0.645610278372591</v>
      </c>
      <c r="I57" s="16">
        <f t="shared" si="31"/>
        <v>0.30085653104925053</v>
      </c>
      <c r="J57" s="16">
        <f t="shared" si="32"/>
        <v>0.30728051391862954</v>
      </c>
      <c r="K57" s="16">
        <f t="shared" si="33"/>
        <v>0.48072805139186298</v>
      </c>
      <c r="L57" s="16">
        <f t="shared" si="34"/>
        <v>0.1006423982869379</v>
      </c>
      <c r="M57" s="16">
        <f t="shared" si="35"/>
        <v>0.54175588865096358</v>
      </c>
      <c r="N57" s="16">
        <f t="shared" si="36"/>
        <v>5.1391862955032119E-2</v>
      </c>
      <c r="O57" s="16">
        <f t="shared" si="37"/>
        <v>0.56102783725910066</v>
      </c>
      <c r="P57" s="16">
        <f t="shared" si="38"/>
        <v>2.676659528907923E-2</v>
      </c>
      <c r="Q57" s="16">
        <f t="shared" si="39"/>
        <v>0.56745182012847961</v>
      </c>
      <c r="R57" s="16">
        <f t="shared" si="40"/>
        <v>2.0342612419700215E-2</v>
      </c>
      <c r="S57" s="16">
        <f t="shared" si="51"/>
        <v>0.57815845824411138</v>
      </c>
      <c r="T57" s="16">
        <f t="shared" si="52"/>
        <v>7.4946466809421844E-3</v>
      </c>
      <c r="U57" s="18">
        <f t="shared" si="53"/>
        <v>0.57922912205567456</v>
      </c>
      <c r="V57" s="18">
        <f t="shared" si="54"/>
        <v>8.5653104925053538E-3</v>
      </c>
      <c r="Y57" s="19">
        <f t="shared" si="45"/>
        <v>2008</v>
      </c>
      <c r="Z57">
        <v>934</v>
      </c>
      <c r="AA57">
        <v>717</v>
      </c>
      <c r="AB57">
        <v>649</v>
      </c>
      <c r="AC57">
        <v>14</v>
      </c>
      <c r="AD57">
        <v>603</v>
      </c>
      <c r="AE57">
        <v>281</v>
      </c>
      <c r="AF57">
        <v>287</v>
      </c>
      <c r="AG57">
        <v>449</v>
      </c>
      <c r="AH57">
        <v>94</v>
      </c>
      <c r="AI57">
        <v>506</v>
      </c>
      <c r="AJ57">
        <v>48</v>
      </c>
      <c r="AK57">
        <v>524</v>
      </c>
      <c r="AL57">
        <v>25</v>
      </c>
      <c r="AM57">
        <v>530</v>
      </c>
      <c r="AN57">
        <v>19</v>
      </c>
      <c r="AO57">
        <v>540</v>
      </c>
      <c r="AP57">
        <v>7</v>
      </c>
      <c r="AQ57">
        <v>541</v>
      </c>
      <c r="AR57">
        <v>8</v>
      </c>
    </row>
    <row r="58" spans="1:44" x14ac:dyDescent="0.2">
      <c r="A58" s="12">
        <f t="shared" si="46"/>
        <v>2009</v>
      </c>
      <c r="B58" s="13">
        <f t="shared" si="55"/>
        <v>868</v>
      </c>
      <c r="C58" s="14">
        <v>23</v>
      </c>
      <c r="D58" s="15">
        <v>1088</v>
      </c>
      <c r="E58" s="16">
        <f t="shared" si="29"/>
        <v>0.79147465437788023</v>
      </c>
      <c r="F58" s="16">
        <f t="shared" si="30"/>
        <v>0.66129032258064513</v>
      </c>
      <c r="G58" s="16">
        <f t="shared" si="47"/>
        <v>1.4976958525345621E-2</v>
      </c>
      <c r="H58" s="16">
        <f t="shared" si="48"/>
        <v>0.60138248847926268</v>
      </c>
      <c r="I58" s="16">
        <f t="shared" si="31"/>
        <v>0.28341013824884792</v>
      </c>
      <c r="J58" s="16">
        <f t="shared" si="32"/>
        <v>0.27995391705069123</v>
      </c>
      <c r="K58" s="16">
        <f t="shared" si="33"/>
        <v>0.46082949308755761</v>
      </c>
      <c r="L58" s="16">
        <f t="shared" si="34"/>
        <v>0.10599078341013825</v>
      </c>
      <c r="M58" s="16">
        <f t="shared" si="35"/>
        <v>0.51152073732718895</v>
      </c>
      <c r="N58" s="16">
        <f t="shared" si="36"/>
        <v>4.9539170506912443E-2</v>
      </c>
      <c r="O58" s="16">
        <f t="shared" si="37"/>
        <v>0.53686635944700456</v>
      </c>
      <c r="P58" s="16">
        <f t="shared" si="38"/>
        <v>2.4193548387096774E-2</v>
      </c>
      <c r="Q58" s="16">
        <f t="shared" si="39"/>
        <v>0.54377880184331795</v>
      </c>
      <c r="R58" s="16">
        <f t="shared" si="40"/>
        <v>1.6129032258064516E-2</v>
      </c>
      <c r="S58" s="16">
        <f t="shared" si="51"/>
        <v>0.54953917050691248</v>
      </c>
      <c r="T58" s="16">
        <f t="shared" si="52"/>
        <v>1.7281105990783412E-2</v>
      </c>
      <c r="U58" s="18">
        <f t="shared" si="53"/>
        <v>0.55645161290322576</v>
      </c>
      <c r="V58" s="18">
        <f t="shared" si="54"/>
        <v>4.608294930875576E-3</v>
      </c>
      <c r="Y58" s="19">
        <f t="shared" si="45"/>
        <v>2009</v>
      </c>
      <c r="Z58">
        <v>868</v>
      </c>
      <c r="AA58">
        <v>687</v>
      </c>
      <c r="AB58">
        <v>574</v>
      </c>
      <c r="AC58">
        <v>13</v>
      </c>
      <c r="AD58">
        <v>522</v>
      </c>
      <c r="AE58">
        <v>246</v>
      </c>
      <c r="AF58">
        <v>243</v>
      </c>
      <c r="AG58">
        <v>400</v>
      </c>
      <c r="AH58">
        <v>92</v>
      </c>
      <c r="AI58">
        <v>444</v>
      </c>
      <c r="AJ58">
        <v>43</v>
      </c>
      <c r="AK58">
        <v>466</v>
      </c>
      <c r="AL58">
        <v>21</v>
      </c>
      <c r="AM58">
        <v>472</v>
      </c>
      <c r="AN58">
        <v>14</v>
      </c>
      <c r="AO58">
        <v>477</v>
      </c>
      <c r="AP58">
        <v>15</v>
      </c>
      <c r="AQ58">
        <v>483</v>
      </c>
      <c r="AR58">
        <v>4</v>
      </c>
    </row>
    <row r="59" spans="1:44" x14ac:dyDescent="0.2">
      <c r="A59" s="12">
        <f t="shared" si="46"/>
        <v>2010</v>
      </c>
      <c r="B59" s="13">
        <f t="shared" si="55"/>
        <v>878</v>
      </c>
      <c r="C59" s="14">
        <v>23.3</v>
      </c>
      <c r="D59" s="15">
        <v>1080</v>
      </c>
      <c r="E59" s="16">
        <f t="shared" si="29"/>
        <v>0.77676537585421412</v>
      </c>
      <c r="F59" s="16">
        <f t="shared" si="30"/>
        <v>0.66856492027334857</v>
      </c>
      <c r="G59" s="16">
        <f t="shared" si="47"/>
        <v>2.0501138952164009E-2</v>
      </c>
      <c r="H59" s="16">
        <f t="shared" si="48"/>
        <v>0.63667425968109337</v>
      </c>
      <c r="I59" s="16">
        <f t="shared" si="31"/>
        <v>0.30865603644646927</v>
      </c>
      <c r="J59" s="16">
        <f t="shared" si="32"/>
        <v>0.28701594533029612</v>
      </c>
      <c r="K59" s="16">
        <f t="shared" si="33"/>
        <v>0.48177676537585423</v>
      </c>
      <c r="L59" s="16">
        <f t="shared" si="34"/>
        <v>0.11389521640091116</v>
      </c>
      <c r="M59" s="16">
        <f t="shared" si="35"/>
        <v>0.54555808656036442</v>
      </c>
      <c r="N59" s="16">
        <f t="shared" si="36"/>
        <v>4.5558086560364468E-2</v>
      </c>
      <c r="O59" s="16">
        <f t="shared" si="37"/>
        <v>0.56605922551252852</v>
      </c>
      <c r="P59" s="16">
        <f t="shared" si="38"/>
        <v>2.2779043280182234E-2</v>
      </c>
      <c r="Q59" s="16">
        <f t="shared" si="39"/>
        <v>0.57744874715261962</v>
      </c>
      <c r="R59" s="16">
        <f t="shared" si="40"/>
        <v>1.2528473804100227E-2</v>
      </c>
      <c r="S59" s="16">
        <f t="shared" si="51"/>
        <v>0.58200455580865607</v>
      </c>
      <c r="T59" s="16">
        <f t="shared" si="52"/>
        <v>7.972665148063782E-3</v>
      </c>
      <c r="U59" s="18">
        <f t="shared" si="53"/>
        <v>0.58428246013667429</v>
      </c>
      <c r="V59" s="18">
        <f t="shared" si="54"/>
        <v>4.5558086560364463E-3</v>
      </c>
      <c r="Y59" s="19">
        <f t="shared" si="45"/>
        <v>2010</v>
      </c>
      <c r="Z59">
        <v>878</v>
      </c>
      <c r="AA59">
        <v>682</v>
      </c>
      <c r="AB59">
        <v>587</v>
      </c>
      <c r="AC59">
        <v>18</v>
      </c>
      <c r="AD59">
        <v>559</v>
      </c>
      <c r="AE59">
        <v>271</v>
      </c>
      <c r="AF59">
        <v>252</v>
      </c>
      <c r="AG59">
        <v>423</v>
      </c>
      <c r="AH59">
        <v>100</v>
      </c>
      <c r="AI59">
        <v>479</v>
      </c>
      <c r="AJ59">
        <v>40</v>
      </c>
      <c r="AK59">
        <v>497</v>
      </c>
      <c r="AL59">
        <v>20</v>
      </c>
      <c r="AM59">
        <v>507</v>
      </c>
      <c r="AN59">
        <v>11</v>
      </c>
      <c r="AO59">
        <v>511</v>
      </c>
      <c r="AP59">
        <v>7</v>
      </c>
      <c r="AQ59">
        <v>513</v>
      </c>
      <c r="AR59">
        <v>4</v>
      </c>
    </row>
    <row r="60" spans="1:44" x14ac:dyDescent="0.2">
      <c r="A60" s="12">
        <f t="shared" si="46"/>
        <v>2011</v>
      </c>
      <c r="B60" s="13">
        <f t="shared" si="55"/>
        <v>800</v>
      </c>
      <c r="C60" s="14">
        <v>23.6</v>
      </c>
      <c r="D60" s="15">
        <v>1093</v>
      </c>
      <c r="E60" s="16">
        <f t="shared" si="29"/>
        <v>0.78749999999999998</v>
      </c>
      <c r="F60" s="16">
        <f t="shared" si="30"/>
        <v>0.69125000000000003</v>
      </c>
      <c r="G60" s="16">
        <f t="shared" si="47"/>
        <v>1.4999999999999999E-2</v>
      </c>
      <c r="H60" s="16">
        <f t="shared" si="48"/>
        <v>0.62875000000000003</v>
      </c>
      <c r="I60" s="16">
        <f t="shared" si="31"/>
        <v>0.35499999999999998</v>
      </c>
      <c r="J60" s="16">
        <f t="shared" si="32"/>
        <v>0.25750000000000001</v>
      </c>
      <c r="K60" s="16">
        <f t="shared" si="33"/>
        <v>0.51</v>
      </c>
      <c r="L60" s="16">
        <f t="shared" si="34"/>
        <v>8.6249999999999993E-2</v>
      </c>
      <c r="M60" s="16">
        <f t="shared" si="35"/>
        <v>0.56374999999999997</v>
      </c>
      <c r="N60" s="16">
        <f t="shared" si="36"/>
        <v>3.3750000000000002E-2</v>
      </c>
      <c r="O60" s="16">
        <f t="shared" si="37"/>
        <v>0.58250000000000002</v>
      </c>
      <c r="P60" s="16">
        <f t="shared" si="38"/>
        <v>2.375E-2</v>
      </c>
      <c r="Q60" s="16">
        <f t="shared" si="39"/>
        <v>0.59375</v>
      </c>
      <c r="R60" s="16">
        <f t="shared" si="40"/>
        <v>0.01</v>
      </c>
      <c r="S60" s="16">
        <f t="shared" si="51"/>
        <v>0.59624999999999995</v>
      </c>
      <c r="T60" s="16">
        <f t="shared" si="52"/>
        <v>7.4999999999999997E-3</v>
      </c>
      <c r="U60" s="18">
        <f t="shared" si="53"/>
        <v>0.59624999999999995</v>
      </c>
      <c r="V60" s="18">
        <f t="shared" si="54"/>
        <v>5.0000000000000001E-3</v>
      </c>
      <c r="Y60" s="19">
        <f t="shared" si="45"/>
        <v>2011</v>
      </c>
      <c r="Z60">
        <v>800</v>
      </c>
      <c r="AA60">
        <v>630</v>
      </c>
      <c r="AB60">
        <v>553</v>
      </c>
      <c r="AC60">
        <v>12</v>
      </c>
      <c r="AD60">
        <v>503</v>
      </c>
      <c r="AE60">
        <v>284</v>
      </c>
      <c r="AF60">
        <v>206</v>
      </c>
      <c r="AG60">
        <v>408</v>
      </c>
      <c r="AH60">
        <v>69</v>
      </c>
      <c r="AI60">
        <v>451</v>
      </c>
      <c r="AJ60">
        <v>27</v>
      </c>
      <c r="AK60">
        <v>466</v>
      </c>
      <c r="AL60">
        <v>19</v>
      </c>
      <c r="AM60">
        <v>475</v>
      </c>
      <c r="AN60">
        <v>8</v>
      </c>
      <c r="AO60">
        <v>477</v>
      </c>
      <c r="AP60">
        <v>6</v>
      </c>
      <c r="AQ60">
        <v>477</v>
      </c>
      <c r="AR60">
        <v>4</v>
      </c>
    </row>
    <row r="61" spans="1:44" x14ac:dyDescent="0.2">
      <c r="A61" s="12">
        <f t="shared" si="46"/>
        <v>2012</v>
      </c>
      <c r="B61" s="13">
        <f t="shared" si="55"/>
        <v>704</v>
      </c>
      <c r="C61" s="14">
        <v>23.9</v>
      </c>
      <c r="D61" s="15">
        <v>1081</v>
      </c>
      <c r="E61" s="16">
        <f t="shared" si="29"/>
        <v>0.77130681818181823</v>
      </c>
      <c r="F61" s="16">
        <f t="shared" si="30"/>
        <v>0.67329545454545459</v>
      </c>
      <c r="G61" s="16">
        <f t="shared" si="47"/>
        <v>1.5625E-2</v>
      </c>
      <c r="H61" s="16">
        <f t="shared" si="48"/>
        <v>0.61079545454545459</v>
      </c>
      <c r="I61" s="16">
        <f t="shared" si="31"/>
        <v>0.33806818181818182</v>
      </c>
      <c r="J61" s="16">
        <f t="shared" si="32"/>
        <v>0.25852272727272729</v>
      </c>
      <c r="K61" s="16">
        <f t="shared" si="33"/>
        <v>0.51846590909090906</v>
      </c>
      <c r="L61" s="16">
        <f t="shared" si="34"/>
        <v>7.3863636363636367E-2</v>
      </c>
      <c r="M61" s="16">
        <f t="shared" si="35"/>
        <v>0.56107954545454541</v>
      </c>
      <c r="N61" s="16">
        <f t="shared" si="36"/>
        <v>3.2670454545454544E-2</v>
      </c>
      <c r="O61" s="16">
        <f t="shared" si="37"/>
        <v>0.57528409090909094</v>
      </c>
      <c r="P61" s="16">
        <f t="shared" si="38"/>
        <v>8.5227272727272721E-3</v>
      </c>
      <c r="Q61" s="16">
        <f t="shared" si="39"/>
        <v>0.578125</v>
      </c>
      <c r="R61" s="16">
        <f t="shared" si="40"/>
        <v>9.943181818181818E-3</v>
      </c>
      <c r="S61" s="16">
        <f t="shared" si="51"/>
        <v>0.58380681818181823</v>
      </c>
      <c r="T61" s="16">
        <f t="shared" si="52"/>
        <v>4.261363636363636E-3</v>
      </c>
      <c r="U61" s="18">
        <f t="shared" si="53"/>
        <v>0.58522727272727271</v>
      </c>
      <c r="V61" s="18">
        <f t="shared" si="54"/>
        <v>4.261363636363636E-3</v>
      </c>
      <c r="Y61" s="19">
        <f t="shared" si="45"/>
        <v>2012</v>
      </c>
      <c r="Z61">
        <v>704</v>
      </c>
      <c r="AA61">
        <v>543</v>
      </c>
      <c r="AB61">
        <v>474</v>
      </c>
      <c r="AC61">
        <v>11</v>
      </c>
      <c r="AD61">
        <v>430</v>
      </c>
      <c r="AE61">
        <v>238</v>
      </c>
      <c r="AF61">
        <v>182</v>
      </c>
      <c r="AG61">
        <v>365</v>
      </c>
      <c r="AH61">
        <v>52</v>
      </c>
      <c r="AI61">
        <v>395</v>
      </c>
      <c r="AJ61">
        <v>23</v>
      </c>
      <c r="AK61">
        <v>405</v>
      </c>
      <c r="AL61">
        <v>6</v>
      </c>
      <c r="AM61">
        <v>407</v>
      </c>
      <c r="AN61">
        <v>7</v>
      </c>
      <c r="AO61">
        <v>411</v>
      </c>
      <c r="AP61">
        <v>3</v>
      </c>
      <c r="AQ61">
        <v>412</v>
      </c>
      <c r="AR61">
        <v>3</v>
      </c>
    </row>
    <row r="62" spans="1:44" x14ac:dyDescent="0.2">
      <c r="A62" s="12">
        <f t="shared" si="46"/>
        <v>2013</v>
      </c>
      <c r="B62" s="13">
        <f t="shared" si="55"/>
        <v>739</v>
      </c>
      <c r="C62" s="14">
        <v>23.7</v>
      </c>
      <c r="D62" s="15">
        <v>1081</v>
      </c>
      <c r="E62" s="16">
        <f t="shared" si="29"/>
        <v>0.76048714479025714</v>
      </c>
      <c r="F62" s="16">
        <f t="shared" si="30"/>
        <v>0.68064952638700948</v>
      </c>
      <c r="G62" s="16">
        <f t="shared" si="47"/>
        <v>3.1123139377537211E-2</v>
      </c>
      <c r="H62" s="16">
        <f t="shared" si="48"/>
        <v>0.59133964817320706</v>
      </c>
      <c r="I62" s="16">
        <f t="shared" si="31"/>
        <v>0.37618403247631937</v>
      </c>
      <c r="J62" s="16">
        <f t="shared" si="32"/>
        <v>0.2178619756427605</v>
      </c>
      <c r="K62" s="16">
        <f t="shared" si="33"/>
        <v>0.50879566982408664</v>
      </c>
      <c r="L62" s="16">
        <f t="shared" si="34"/>
        <v>5.5480378890392423E-2</v>
      </c>
      <c r="M62" s="16">
        <f t="shared" si="35"/>
        <v>0.54533152909336946</v>
      </c>
      <c r="N62" s="16">
        <f t="shared" si="36"/>
        <v>2.9769959404600813E-2</v>
      </c>
      <c r="O62" s="16">
        <f t="shared" si="37"/>
        <v>0.56698240866035188</v>
      </c>
      <c r="P62" s="16">
        <f t="shared" si="38"/>
        <v>1.0825439783491205E-2</v>
      </c>
      <c r="Q62" s="16">
        <f t="shared" si="39"/>
        <v>0.56698240866035188</v>
      </c>
      <c r="R62" s="16">
        <f t="shared" si="40"/>
        <v>9.4722598105548041E-3</v>
      </c>
      <c r="S62" s="16">
        <f t="shared" si="51"/>
        <v>0.57104194857916102</v>
      </c>
      <c r="T62" s="16">
        <f t="shared" si="52"/>
        <v>6.7658998646820028E-3</v>
      </c>
      <c r="Y62" s="19">
        <f t="shared" si="45"/>
        <v>2013</v>
      </c>
      <c r="Z62">
        <v>739</v>
      </c>
      <c r="AA62">
        <v>562</v>
      </c>
      <c r="AB62">
        <v>503</v>
      </c>
      <c r="AC62">
        <v>23</v>
      </c>
      <c r="AD62">
        <v>437</v>
      </c>
      <c r="AE62">
        <v>278</v>
      </c>
      <c r="AF62">
        <v>161</v>
      </c>
      <c r="AG62">
        <v>376</v>
      </c>
      <c r="AH62">
        <v>41</v>
      </c>
      <c r="AI62">
        <v>403</v>
      </c>
      <c r="AJ62">
        <v>22</v>
      </c>
      <c r="AK62">
        <v>419</v>
      </c>
      <c r="AL62">
        <v>8</v>
      </c>
      <c r="AM62">
        <v>419</v>
      </c>
      <c r="AN62">
        <v>7</v>
      </c>
      <c r="AO62">
        <v>422</v>
      </c>
      <c r="AP62">
        <v>5</v>
      </c>
    </row>
    <row r="63" spans="1:44" x14ac:dyDescent="0.2">
      <c r="A63" s="12">
        <f t="shared" si="46"/>
        <v>2014</v>
      </c>
      <c r="B63" s="13">
        <f t="shared" si="55"/>
        <v>788</v>
      </c>
      <c r="C63" s="14">
        <v>23.4</v>
      </c>
      <c r="D63" s="15">
        <v>1094</v>
      </c>
      <c r="E63" s="16">
        <f t="shared" si="29"/>
        <v>0.75380710659898476</v>
      </c>
      <c r="F63" s="16">
        <f t="shared" si="30"/>
        <v>0.64213197969543145</v>
      </c>
      <c r="G63" s="16">
        <f t="shared" si="47"/>
        <v>3.2994923857868022E-2</v>
      </c>
      <c r="H63" s="16">
        <f t="shared" si="48"/>
        <v>0.57233502538071068</v>
      </c>
      <c r="I63" s="16">
        <f t="shared" si="31"/>
        <v>0.34263959390862941</v>
      </c>
      <c r="J63" s="16">
        <f t="shared" si="32"/>
        <v>0.233502538071066</v>
      </c>
      <c r="K63" s="16">
        <f t="shared" si="33"/>
        <v>0.48857868020304568</v>
      </c>
      <c r="L63" s="16">
        <f t="shared" si="34"/>
        <v>6.3451776649746189E-2</v>
      </c>
      <c r="M63" s="16">
        <f t="shared" si="35"/>
        <v>0.52157360406091369</v>
      </c>
      <c r="N63" s="16">
        <f t="shared" si="36"/>
        <v>4.1878172588832488E-2</v>
      </c>
      <c r="O63" s="16">
        <f t="shared" si="37"/>
        <v>0.53553299492385786</v>
      </c>
      <c r="P63" s="16">
        <f t="shared" si="38"/>
        <v>2.2842639593908629E-2</v>
      </c>
      <c r="Q63" s="16">
        <f t="shared" si="39"/>
        <v>0.54568527918781728</v>
      </c>
      <c r="R63" s="16">
        <f t="shared" si="40"/>
        <v>1.1421319796954314E-2</v>
      </c>
      <c r="S63" s="20"/>
      <c r="T63" s="20"/>
      <c r="Y63" s="19">
        <f t="shared" si="45"/>
        <v>2014</v>
      </c>
      <c r="Z63">
        <v>788</v>
      </c>
      <c r="AA63">
        <v>594</v>
      </c>
      <c r="AB63">
        <v>506</v>
      </c>
      <c r="AC63">
        <v>26</v>
      </c>
      <c r="AD63">
        <v>451</v>
      </c>
      <c r="AE63">
        <v>270</v>
      </c>
      <c r="AF63">
        <v>184</v>
      </c>
      <c r="AG63">
        <v>385</v>
      </c>
      <c r="AH63">
        <v>50</v>
      </c>
      <c r="AI63">
        <v>411</v>
      </c>
      <c r="AJ63">
        <v>33</v>
      </c>
      <c r="AK63">
        <v>422</v>
      </c>
      <c r="AL63">
        <v>18</v>
      </c>
      <c r="AM63">
        <v>430</v>
      </c>
      <c r="AN63">
        <v>9</v>
      </c>
    </row>
    <row r="64" spans="1:44" x14ac:dyDescent="0.2">
      <c r="A64" s="12">
        <f t="shared" si="46"/>
        <v>2015</v>
      </c>
      <c r="B64" s="13">
        <f t="shared" si="55"/>
        <v>739</v>
      </c>
      <c r="C64" s="14">
        <v>23.5</v>
      </c>
      <c r="D64" s="15">
        <v>1094</v>
      </c>
      <c r="E64" s="16">
        <f t="shared" si="29"/>
        <v>0.73342354533152909</v>
      </c>
      <c r="F64" s="16">
        <f t="shared" si="30"/>
        <v>0.62246278755074425</v>
      </c>
      <c r="G64" s="16">
        <f t="shared" si="47"/>
        <v>2.7063599458728011E-2</v>
      </c>
      <c r="H64" s="16">
        <f t="shared" si="48"/>
        <v>0.54668470906630584</v>
      </c>
      <c r="I64" s="16">
        <f t="shared" si="31"/>
        <v>0.36806495263870093</v>
      </c>
      <c r="J64" s="16">
        <f t="shared" si="32"/>
        <v>0.19621109607577808</v>
      </c>
      <c r="K64" s="16">
        <f t="shared" si="33"/>
        <v>0.49526387009472261</v>
      </c>
      <c r="L64" s="16">
        <f t="shared" si="34"/>
        <v>5.5480378890392423E-2</v>
      </c>
      <c r="M64" s="16">
        <f t="shared" si="35"/>
        <v>0.5263870094722598</v>
      </c>
      <c r="N64" s="16">
        <f t="shared" si="36"/>
        <v>3.1123139377537211E-2</v>
      </c>
      <c r="O64" s="16">
        <f t="shared" si="37"/>
        <v>0.54262516914749659</v>
      </c>
      <c r="P64" s="16">
        <f t="shared" si="38"/>
        <v>1.2178619756427604E-2</v>
      </c>
      <c r="Q64" s="20"/>
      <c r="R64" s="20"/>
      <c r="S64" s="20"/>
      <c r="T64" s="20"/>
      <c r="Y64" s="19">
        <f t="shared" si="45"/>
        <v>2015</v>
      </c>
      <c r="Z64">
        <v>739</v>
      </c>
      <c r="AA64">
        <v>542</v>
      </c>
      <c r="AB64">
        <v>460</v>
      </c>
      <c r="AC64">
        <v>20</v>
      </c>
      <c r="AD64">
        <v>404</v>
      </c>
      <c r="AE64">
        <v>272</v>
      </c>
      <c r="AF64">
        <v>145</v>
      </c>
      <c r="AG64">
        <v>366</v>
      </c>
      <c r="AH64">
        <v>41</v>
      </c>
      <c r="AI64">
        <v>389</v>
      </c>
      <c r="AJ64">
        <v>23</v>
      </c>
      <c r="AK64">
        <v>401</v>
      </c>
      <c r="AL64">
        <v>9</v>
      </c>
    </row>
    <row r="65" spans="1:36" x14ac:dyDescent="0.2">
      <c r="A65" s="12">
        <f t="shared" si="46"/>
        <v>2016</v>
      </c>
      <c r="B65" s="13">
        <f t="shared" si="55"/>
        <v>633</v>
      </c>
      <c r="C65" s="14">
        <v>23.1</v>
      </c>
      <c r="D65" s="15">
        <v>1075</v>
      </c>
      <c r="E65" s="16">
        <f t="shared" si="29"/>
        <v>0.72985781990521326</v>
      </c>
      <c r="F65" s="16">
        <f t="shared" si="30"/>
        <v>0.62243285939968407</v>
      </c>
      <c r="G65" s="16">
        <f t="shared" si="47"/>
        <v>3.9494470774091628E-2</v>
      </c>
      <c r="H65" s="16">
        <f t="shared" si="48"/>
        <v>0.56082148499210116</v>
      </c>
      <c r="I65" s="16">
        <f t="shared" si="31"/>
        <v>0.34913112164297</v>
      </c>
      <c r="J65" s="16">
        <f t="shared" si="32"/>
        <v>0.20695102685624012</v>
      </c>
      <c r="K65" s="16">
        <f t="shared" si="33"/>
        <v>0.47393364928909953</v>
      </c>
      <c r="L65" s="16">
        <f t="shared" si="34"/>
        <v>6.7930489731437602E-2</v>
      </c>
      <c r="M65" s="16">
        <f t="shared" si="35"/>
        <v>0.52290679304897314</v>
      </c>
      <c r="N65" s="16">
        <f t="shared" si="36"/>
        <v>2.2116903633491312E-2</v>
      </c>
      <c r="O65" s="20"/>
      <c r="P65" s="20"/>
      <c r="Q65" s="20"/>
      <c r="R65" s="20"/>
      <c r="S65" s="20"/>
      <c r="T65" s="20"/>
      <c r="Y65" s="19">
        <f t="shared" si="45"/>
        <v>2016</v>
      </c>
      <c r="Z65">
        <v>633</v>
      </c>
      <c r="AA65">
        <v>462</v>
      </c>
      <c r="AB65">
        <v>394</v>
      </c>
      <c r="AC65">
        <v>25</v>
      </c>
      <c r="AD65">
        <v>355</v>
      </c>
      <c r="AE65">
        <v>221</v>
      </c>
      <c r="AF65">
        <v>131</v>
      </c>
      <c r="AG65">
        <v>300</v>
      </c>
      <c r="AH65">
        <v>43</v>
      </c>
      <c r="AI65">
        <v>331</v>
      </c>
      <c r="AJ65">
        <v>14</v>
      </c>
    </row>
    <row r="66" spans="1:36" x14ac:dyDescent="0.2">
      <c r="A66" s="12">
        <f t="shared" si="46"/>
        <v>2017</v>
      </c>
      <c r="B66" s="13">
        <f t="shared" si="55"/>
        <v>715</v>
      </c>
      <c r="C66" s="14">
        <v>23.6</v>
      </c>
      <c r="D66" s="15">
        <v>1100</v>
      </c>
      <c r="E66" s="16">
        <f t="shared" si="29"/>
        <v>0.71468531468531471</v>
      </c>
      <c r="F66" s="16">
        <f t="shared" si="30"/>
        <v>0.61538461538461542</v>
      </c>
      <c r="G66" s="16">
        <f t="shared" si="47"/>
        <v>5.0349650349650353E-2</v>
      </c>
      <c r="H66" s="16">
        <f t="shared" si="48"/>
        <v>0.52167832167832173</v>
      </c>
      <c r="I66" s="16">
        <f t="shared" si="31"/>
        <v>0.35944055944055942</v>
      </c>
      <c r="J66" s="16">
        <f t="shared" si="32"/>
        <v>0.19720279720279721</v>
      </c>
      <c r="K66" s="16">
        <f t="shared" si="33"/>
        <v>0.45734265734265733</v>
      </c>
      <c r="L66" s="16">
        <f t="shared" si="34"/>
        <v>6.7132867132867133E-2</v>
      </c>
      <c r="M66" s="20"/>
      <c r="N66" s="20"/>
      <c r="O66" s="20"/>
      <c r="P66" s="20"/>
      <c r="Q66" s="20"/>
      <c r="R66" s="20"/>
      <c r="S66" s="20"/>
      <c r="T66" s="20"/>
      <c r="Y66" s="19">
        <f t="shared" si="45"/>
        <v>2017</v>
      </c>
      <c r="Z66">
        <v>715</v>
      </c>
      <c r="AA66">
        <v>511</v>
      </c>
      <c r="AB66">
        <v>440</v>
      </c>
      <c r="AC66">
        <v>36</v>
      </c>
      <c r="AD66">
        <v>373</v>
      </c>
      <c r="AE66">
        <v>257</v>
      </c>
      <c r="AF66">
        <v>141</v>
      </c>
      <c r="AG66">
        <v>327</v>
      </c>
      <c r="AH66">
        <v>48</v>
      </c>
    </row>
    <row r="67" spans="1:36" x14ac:dyDescent="0.2">
      <c r="A67" s="12">
        <f t="shared" si="46"/>
        <v>2018</v>
      </c>
      <c r="B67" s="13">
        <f t="shared" si="55"/>
        <v>626</v>
      </c>
      <c r="C67" s="14">
        <v>23.6</v>
      </c>
      <c r="D67" s="15">
        <v>1140</v>
      </c>
      <c r="E67" s="16">
        <f t="shared" si="29"/>
        <v>0.73961661341853036</v>
      </c>
      <c r="F67" s="16">
        <f t="shared" si="30"/>
        <v>0.61022364217252401</v>
      </c>
      <c r="G67" s="16">
        <f t="shared" si="47"/>
        <v>4.3130990415335461E-2</v>
      </c>
      <c r="H67" s="16">
        <f t="shared" si="48"/>
        <v>0.53674121405750796</v>
      </c>
      <c r="I67" s="16">
        <f t="shared" si="31"/>
        <v>0.38019169329073482</v>
      </c>
      <c r="J67" s="16">
        <f t="shared" si="32"/>
        <v>0.19968051118210864</v>
      </c>
      <c r="K67" s="20"/>
      <c r="L67" s="20"/>
      <c r="M67" s="20"/>
      <c r="N67" s="20"/>
      <c r="O67" s="20"/>
      <c r="P67" s="20"/>
      <c r="Q67" s="20"/>
      <c r="R67" s="20"/>
      <c r="S67" s="20"/>
      <c r="T67" s="20"/>
      <c r="Y67" s="19">
        <f t="shared" si="45"/>
        <v>2018</v>
      </c>
      <c r="Z67">
        <v>626</v>
      </c>
      <c r="AA67">
        <v>463</v>
      </c>
      <c r="AB67">
        <v>382</v>
      </c>
      <c r="AC67">
        <v>27</v>
      </c>
      <c r="AD67">
        <v>336</v>
      </c>
      <c r="AE67">
        <v>238</v>
      </c>
      <c r="AF67">
        <v>125</v>
      </c>
    </row>
    <row r="68" spans="1:36" x14ac:dyDescent="0.2">
      <c r="A68" s="12">
        <f t="shared" si="46"/>
        <v>2019</v>
      </c>
      <c r="B68" s="13">
        <f t="shared" si="55"/>
        <v>626</v>
      </c>
      <c r="C68" s="14">
        <v>23</v>
      </c>
      <c r="D68" s="15">
        <v>1139</v>
      </c>
      <c r="E68" s="16">
        <f t="shared" si="29"/>
        <v>0.74440894568690097</v>
      </c>
      <c r="F68" s="16">
        <f t="shared" si="30"/>
        <v>0.65335463258785942</v>
      </c>
      <c r="G68" s="16">
        <f t="shared" si="47"/>
        <v>5.7507987220447282E-2</v>
      </c>
      <c r="H68" s="16">
        <f t="shared" si="48"/>
        <v>0.54153354632587858</v>
      </c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Y68" s="19">
        <f t="shared" si="45"/>
        <v>2019</v>
      </c>
      <c r="Z68">
        <v>626</v>
      </c>
      <c r="AA68">
        <v>466</v>
      </c>
      <c r="AB68">
        <v>409</v>
      </c>
      <c r="AC68">
        <v>36</v>
      </c>
      <c r="AD68">
        <v>339</v>
      </c>
    </row>
    <row r="69" spans="1:36" x14ac:dyDescent="0.2">
      <c r="A69" s="12">
        <f t="shared" si="46"/>
        <v>2020</v>
      </c>
      <c r="B69" s="13">
        <f t="shared" si="55"/>
        <v>565</v>
      </c>
      <c r="C69" s="14">
        <v>23.1</v>
      </c>
      <c r="D69" s="15">
        <v>1139</v>
      </c>
      <c r="E69" s="16">
        <f t="shared" si="29"/>
        <v>0.75398230088495577</v>
      </c>
      <c r="F69" s="16">
        <f t="shared" si="30"/>
        <v>0.6265486725663717</v>
      </c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Y69" s="19">
        <f t="shared" si="45"/>
        <v>2020</v>
      </c>
      <c r="Z69">
        <v>565</v>
      </c>
      <c r="AA69">
        <v>426</v>
      </c>
      <c r="AB69">
        <v>354</v>
      </c>
    </row>
    <row r="70" spans="1:36" x14ac:dyDescent="0.2">
      <c r="A70" s="12">
        <f t="shared" si="46"/>
        <v>2021</v>
      </c>
      <c r="B70" s="13">
        <f t="shared" si="55"/>
        <v>724</v>
      </c>
      <c r="C70" s="14">
        <v>22.8</v>
      </c>
      <c r="D70" s="15">
        <v>1146</v>
      </c>
      <c r="E70" s="16">
        <f t="shared" si="29"/>
        <v>0.74447513812154698</v>
      </c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Y70" s="19">
        <f t="shared" si="45"/>
        <v>2021</v>
      </c>
      <c r="Z70">
        <v>724</v>
      </c>
      <c r="AA70">
        <v>539</v>
      </c>
    </row>
    <row r="71" spans="1:36" x14ac:dyDescent="0.2">
      <c r="A71" s="12">
        <f t="shared" si="46"/>
        <v>2022</v>
      </c>
      <c r="B71" s="13">
        <f t="shared" si="55"/>
        <v>765</v>
      </c>
      <c r="C71" s="14">
        <v>22.7</v>
      </c>
      <c r="D71" s="15">
        <v>1180</v>
      </c>
      <c r="E71" s="21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Y71" s="19">
        <f t="shared" si="45"/>
        <v>2022</v>
      </c>
      <c r="Z71">
        <v>765</v>
      </c>
    </row>
    <row r="72" spans="1:36" x14ac:dyDescent="0.2">
      <c r="A72" s="57"/>
      <c r="B72" s="23"/>
      <c r="C72" s="24"/>
      <c r="D72" s="25"/>
      <c r="E72" s="21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Y72" s="19"/>
    </row>
    <row r="73" spans="1:36" x14ac:dyDescent="0.2">
      <c r="Y73" s="19"/>
    </row>
    <row r="74" spans="1:36" x14ac:dyDescent="0.2">
      <c r="A74" s="26" t="s">
        <v>24</v>
      </c>
      <c r="B74" s="13">
        <f>AVERAGE(B50:B71)</f>
        <v>792.36363636363637</v>
      </c>
      <c r="C74" s="27">
        <f>AVERAGE(C50:C71)</f>
        <v>23.104545454545459</v>
      </c>
      <c r="D74" s="15">
        <f>AVERAGE(D50:D71)</f>
        <v>1096.409090909091</v>
      </c>
      <c r="E74" s="16">
        <f>AVERAGE(E50:E70)</f>
        <v>0.75057215160260682</v>
      </c>
      <c r="F74" s="16">
        <f>AVERAGE(F50:F69)</f>
        <v>0.6440854432419052</v>
      </c>
      <c r="G74" s="16">
        <f>AVERAGE(G50:G68)</f>
        <v>2.4155440591909744E-2</v>
      </c>
      <c r="H74" s="16">
        <f>AVERAGE(H50:H68)</f>
        <v>0.58218965687359525</v>
      </c>
      <c r="I74" s="16">
        <f>AVERAGE(I50:I67)</f>
        <v>0.30700948834107955</v>
      </c>
      <c r="J74" s="16">
        <f>AVERAGE(J50:J67)</f>
        <v>0.26832020293646386</v>
      </c>
      <c r="K74" s="16">
        <f>AVERAGE(K50:K66)</f>
        <v>0.46702875190866777</v>
      </c>
      <c r="L74" s="16">
        <f>AVERAGE(L50:L66)</f>
        <v>9.2082789790729841E-2</v>
      </c>
      <c r="M74" s="16">
        <f>AVERAGE(M50:M65)</f>
        <v>0.51806041607672604</v>
      </c>
      <c r="N74" s="16">
        <f>AVERAGE(N50:N65)</f>
        <v>4.6050396573778095E-2</v>
      </c>
      <c r="O74" s="16">
        <f>AVERAGE(O50:O64)</f>
        <v>0.53927849002257744</v>
      </c>
      <c r="P74" s="16">
        <f>AVERAGE(P50:P64)</f>
        <v>2.5006059556120414E-2</v>
      </c>
      <c r="Q74" s="16">
        <f>AVERAGE(Q50:Q63)</f>
        <v>0.54766571375227202</v>
      </c>
      <c r="R74" s="16">
        <f>AVERAGE(R50:R63)</f>
        <v>1.8172159018093794E-2</v>
      </c>
      <c r="S74" s="16">
        <f>AVERAGE(S50:S62)</f>
        <v>0.55551477788792902</v>
      </c>
      <c r="T74" s="16">
        <f>AVERAGE(T50:T62)</f>
        <v>1.2956061912983603E-2</v>
      </c>
      <c r="U74" s="16">
        <f>AVERAGE(U50:U61)</f>
        <v>0.55786321219999013</v>
      </c>
      <c r="V74" s="16">
        <f>AVERAGE(V50:V61)</f>
        <v>1.0003958932805463E-2</v>
      </c>
      <c r="Y74" s="19"/>
    </row>
    <row r="75" spans="1:36" x14ac:dyDescent="0.2">
      <c r="A75" s="28"/>
      <c r="B75" s="23"/>
      <c r="C75" s="29"/>
      <c r="D75" s="23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2"/>
      <c r="V75" s="22"/>
      <c r="Y75" s="19"/>
    </row>
    <row r="76" spans="1:36" x14ac:dyDescent="0.2">
      <c r="Y76" s="19"/>
    </row>
    <row r="77" spans="1:36" x14ac:dyDescent="0.2">
      <c r="F77" s="2" t="str">
        <f>+F39</f>
        <v>CSRDE  RETENTION SURVEY -  2021-22 (Fall 2022 Update)</v>
      </c>
      <c r="G77" s="2"/>
      <c r="H77" s="2"/>
      <c r="Y77" s="19"/>
    </row>
    <row r="78" spans="1:36" x14ac:dyDescent="0.2">
      <c r="D78" s="2" t="str">
        <f>$D$2</f>
        <v>Section I:    Institution-wide Rates for All First-time, Full-time, Bachelor-degree-seeking Freshmen</v>
      </c>
      <c r="Y78" s="19"/>
    </row>
    <row r="79" spans="1:36" x14ac:dyDescent="0.2">
      <c r="Y79" s="19"/>
    </row>
    <row r="80" spans="1:36" x14ac:dyDescent="0.2">
      <c r="A80" t="str">
        <f>$A$4</f>
        <v>Institution : The University of Montana - Missoula</v>
      </c>
      <c r="Y80" s="19"/>
    </row>
    <row r="81" spans="1:66" x14ac:dyDescent="0.2">
      <c r="Y81" s="19"/>
    </row>
    <row r="82" spans="1:66" x14ac:dyDescent="0.2">
      <c r="A82" t="s">
        <v>26</v>
      </c>
      <c r="V82" s="3" t="s">
        <v>45</v>
      </c>
      <c r="Y82" s="19"/>
      <c r="Z82" t="str">
        <f>+A82</f>
        <v>Subgroup: Males</v>
      </c>
      <c r="AV82" t="s">
        <v>66</v>
      </c>
    </row>
    <row r="83" spans="1:66" x14ac:dyDescent="0.2">
      <c r="A83" t="str">
        <f>+A45</f>
        <v>Omitted pre-pharm, pre-engineering and pre-nursing</v>
      </c>
      <c r="Y83" s="19"/>
    </row>
    <row r="84" spans="1:66" x14ac:dyDescent="0.2">
      <c r="A84" s="62"/>
      <c r="B84" s="6"/>
      <c r="C84" s="62"/>
      <c r="D84" s="62"/>
      <c r="E84" s="75" t="s">
        <v>3</v>
      </c>
      <c r="F84" s="76"/>
      <c r="G84" s="75" t="s">
        <v>4</v>
      </c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6"/>
      <c r="AA84" s="73" t="s">
        <v>3</v>
      </c>
      <c r="AB84" s="73"/>
      <c r="AC84" s="73" t="s">
        <v>4</v>
      </c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W84" t="s">
        <v>3</v>
      </c>
      <c r="AY84" t="s">
        <v>4</v>
      </c>
    </row>
    <row r="85" spans="1:66" x14ac:dyDescent="0.2">
      <c r="A85" s="62"/>
      <c r="B85" s="7" t="s">
        <v>5</v>
      </c>
      <c r="C85" s="8" t="s">
        <v>6</v>
      </c>
      <c r="D85" s="8" t="s">
        <v>6</v>
      </c>
      <c r="E85" s="8" t="s">
        <v>7</v>
      </c>
      <c r="F85" s="8" t="s">
        <v>7</v>
      </c>
      <c r="G85" s="75" t="s">
        <v>62</v>
      </c>
      <c r="H85" s="76"/>
      <c r="I85" s="75" t="s">
        <v>8</v>
      </c>
      <c r="J85" s="76"/>
      <c r="K85" s="75" t="s">
        <v>9</v>
      </c>
      <c r="L85" s="76"/>
      <c r="M85" s="75" t="s">
        <v>10</v>
      </c>
      <c r="N85" s="76"/>
      <c r="O85" s="74" t="s">
        <v>11</v>
      </c>
      <c r="P85" s="74"/>
      <c r="Q85" s="74" t="s">
        <v>12</v>
      </c>
      <c r="R85" s="74"/>
      <c r="S85" s="74" t="s">
        <v>13</v>
      </c>
      <c r="T85" s="74"/>
      <c r="U85" s="75" t="s">
        <v>14</v>
      </c>
      <c r="V85" s="76"/>
      <c r="Z85" t="s">
        <v>5</v>
      </c>
      <c r="AA85" t="s">
        <v>7</v>
      </c>
      <c r="AB85" t="s">
        <v>7</v>
      </c>
      <c r="AC85" t="s">
        <v>62</v>
      </c>
      <c r="AE85" t="s">
        <v>8</v>
      </c>
      <c r="AG85" t="s">
        <v>9</v>
      </c>
      <c r="AI85" t="s">
        <v>10</v>
      </c>
      <c r="AK85" s="77" t="s">
        <v>11</v>
      </c>
      <c r="AL85" s="77"/>
      <c r="AM85" s="77" t="s">
        <v>12</v>
      </c>
      <c r="AN85" s="77"/>
      <c r="AO85" s="77" t="s">
        <v>13</v>
      </c>
      <c r="AP85" s="77"/>
      <c r="AQ85" t="s">
        <v>14</v>
      </c>
      <c r="AV85" t="s">
        <v>5</v>
      </c>
      <c r="AW85" t="s">
        <v>7</v>
      </c>
      <c r="AX85" t="s">
        <v>7</v>
      </c>
      <c r="AY85" t="s">
        <v>62</v>
      </c>
      <c r="BA85" t="s">
        <v>8</v>
      </c>
      <c r="BC85" t="s">
        <v>9</v>
      </c>
      <c r="BE85" t="s">
        <v>10</v>
      </c>
      <c r="BG85" t="s">
        <v>11</v>
      </c>
      <c r="BI85" t="s">
        <v>12</v>
      </c>
      <c r="BK85" t="s">
        <v>13</v>
      </c>
      <c r="BM85" t="s">
        <v>14</v>
      </c>
    </row>
    <row r="86" spans="1:66" x14ac:dyDescent="0.2">
      <c r="A86" s="64" t="s">
        <v>15</v>
      </c>
      <c r="B86" s="10" t="s">
        <v>16</v>
      </c>
      <c r="C86" s="11" t="s">
        <v>17</v>
      </c>
      <c r="D86" s="11" t="s">
        <v>18</v>
      </c>
      <c r="E86" s="11" t="s">
        <v>19</v>
      </c>
      <c r="F86" s="11" t="s">
        <v>20</v>
      </c>
      <c r="G86" s="64" t="s">
        <v>21</v>
      </c>
      <c r="H86" s="64" t="s">
        <v>22</v>
      </c>
      <c r="I86" s="64" t="s">
        <v>21</v>
      </c>
      <c r="J86" s="64" t="s">
        <v>22</v>
      </c>
      <c r="K86" s="64" t="s">
        <v>21</v>
      </c>
      <c r="L86" s="64" t="s">
        <v>22</v>
      </c>
      <c r="M86" s="64" t="s">
        <v>21</v>
      </c>
      <c r="N86" s="64" t="s">
        <v>22</v>
      </c>
      <c r="O86" s="64" t="s">
        <v>21</v>
      </c>
      <c r="P86" s="64" t="s">
        <v>22</v>
      </c>
      <c r="Q86" s="64" t="s">
        <v>21</v>
      </c>
      <c r="R86" s="64" t="s">
        <v>22</v>
      </c>
      <c r="S86" s="64" t="s">
        <v>21</v>
      </c>
      <c r="T86" s="64" t="s">
        <v>22</v>
      </c>
      <c r="U86" s="64" t="s">
        <v>21</v>
      </c>
      <c r="V86" s="64" t="s">
        <v>22</v>
      </c>
      <c r="Z86" t="s">
        <v>16</v>
      </c>
      <c r="AA86" t="s">
        <v>19</v>
      </c>
      <c r="AB86" t="s">
        <v>20</v>
      </c>
      <c r="AC86" t="s">
        <v>21</v>
      </c>
      <c r="AD86" t="s">
        <v>22</v>
      </c>
      <c r="AE86" t="s">
        <v>21</v>
      </c>
      <c r="AF86" t="s">
        <v>22</v>
      </c>
      <c r="AG86" t="s">
        <v>21</v>
      </c>
      <c r="AH86" t="s">
        <v>22</v>
      </c>
      <c r="AI86" t="s">
        <v>21</v>
      </c>
      <c r="AJ86" t="s">
        <v>22</v>
      </c>
      <c r="AK86" t="s">
        <v>21</v>
      </c>
      <c r="AL86" t="s">
        <v>22</v>
      </c>
      <c r="AM86" t="s">
        <v>21</v>
      </c>
      <c r="AN86" t="s">
        <v>22</v>
      </c>
      <c r="AO86" t="s">
        <v>21</v>
      </c>
      <c r="AP86" t="s">
        <v>22</v>
      </c>
      <c r="AQ86" t="s">
        <v>21</v>
      </c>
      <c r="AR86" t="s">
        <v>22</v>
      </c>
      <c r="AV86" t="s">
        <v>16</v>
      </c>
      <c r="AW86" t="s">
        <v>19</v>
      </c>
      <c r="AX86" t="s">
        <v>20</v>
      </c>
      <c r="AY86" t="s">
        <v>21</v>
      </c>
      <c r="AZ86" t="s">
        <v>22</v>
      </c>
      <c r="BA86" t="s">
        <v>21</v>
      </c>
      <c r="BB86" t="s">
        <v>22</v>
      </c>
      <c r="BC86" t="s">
        <v>21</v>
      </c>
      <c r="BD86" t="s">
        <v>22</v>
      </c>
      <c r="BE86" t="s">
        <v>21</v>
      </c>
      <c r="BF86" t="s">
        <v>22</v>
      </c>
      <c r="BG86" t="s">
        <v>21</v>
      </c>
      <c r="BH86" t="s">
        <v>22</v>
      </c>
      <c r="BI86" t="s">
        <v>21</v>
      </c>
      <c r="BJ86" t="s">
        <v>22</v>
      </c>
      <c r="BK86" t="s">
        <v>21</v>
      </c>
      <c r="BL86" t="s">
        <v>22</v>
      </c>
      <c r="BM86" t="s">
        <v>21</v>
      </c>
      <c r="BN86" t="s">
        <v>22</v>
      </c>
    </row>
    <row r="87" spans="1:66" x14ac:dyDescent="0.2">
      <c r="A87" s="5"/>
      <c r="B87" s="6"/>
      <c r="C87" s="5"/>
      <c r="D87" s="5"/>
      <c r="E87" s="5"/>
      <c r="F87" s="5"/>
      <c r="G87" s="62"/>
      <c r="H87" s="51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Y87" s="19"/>
    </row>
    <row r="88" spans="1:66" x14ac:dyDescent="0.2">
      <c r="A88" s="12" t="s">
        <v>57</v>
      </c>
      <c r="B88" s="13">
        <f t="shared" ref="B88:B94" si="56">+IF(ISNUMBER(Z88),Z88,0)</f>
        <v>839</v>
      </c>
      <c r="C88" s="14">
        <v>22.2</v>
      </c>
      <c r="D88" s="15">
        <v>1063</v>
      </c>
      <c r="E88" s="16">
        <f t="shared" ref="E88:E108" si="57">+IF(ISNUMBER(AA88),AA88/B88,0)</f>
        <v>0.66507747318235999</v>
      </c>
      <c r="F88" s="16">
        <f t="shared" ref="F88:F107" si="58">+IF(ISNUMBER(AB88),AB88/B88,0)</f>
        <v>0.55899880810488678</v>
      </c>
      <c r="G88" s="16">
        <f>+IF(ISNUMBER(AC88),AC88/B88,0)</f>
        <v>8.3432657926102508E-3</v>
      </c>
      <c r="H88" s="16">
        <f>+IF(ISNUMBER(AD88),AD88/B88,0)</f>
        <v>0.51728247914183556</v>
      </c>
      <c r="I88" s="16">
        <f t="shared" ref="I88:I105" si="59">+IF(ISNUMBER(AE88),AE88/B88,0)</f>
        <v>0.16090584028605484</v>
      </c>
      <c r="J88" s="16">
        <f t="shared" ref="J88:J105" si="60">+IF(ISNUMBER(AF88),AF88/B88,0)</f>
        <v>0.32538736591179979</v>
      </c>
      <c r="K88" s="16">
        <f t="shared" ref="K88:K104" si="61">+IF(ISNUMBER(AG88),AG88/B88,0)</f>
        <v>0.32181168057210968</v>
      </c>
      <c r="L88" s="16">
        <f t="shared" ref="L88:L104" si="62">+IF(ISNUMBER(AH88),AH88/B88,0)</f>
        <v>0.13587604290822408</v>
      </c>
      <c r="M88" s="16">
        <f t="shared" ref="M88:M103" si="63">+IF(ISNUMBER(AI88),AI88/B88,0)</f>
        <v>0.38974970202622167</v>
      </c>
      <c r="N88" s="16">
        <f t="shared" ref="N88:N103" si="64">+IF(ISNUMBER(AJ88),AJ88/B88,0)</f>
        <v>7.6281287246722285E-2</v>
      </c>
      <c r="O88" s="16">
        <f t="shared" ref="O88:O102" si="65">+IF(ISNUMBER(AK88),AK88/B88,0)</f>
        <v>0.40882002383790228</v>
      </c>
      <c r="P88" s="16">
        <f t="shared" ref="P88:P102" si="66">+IF(ISNUMBER(AL88),AL88/B88,0)</f>
        <v>5.1251489868891539E-2</v>
      </c>
      <c r="Q88" s="16">
        <f t="shared" ref="Q88:Q101" si="67">+IF(ISNUMBER(AM88),AM88/B88,0)</f>
        <v>0.42908224076281287</v>
      </c>
      <c r="R88" s="16">
        <f t="shared" ref="R88:R101" si="68">+IF(ISNUMBER(AN88),AN88/B88,0)</f>
        <v>4.5292014302741358E-2</v>
      </c>
      <c r="S88" s="16">
        <f t="shared" ref="S88:S90" si="69">+IF(ISNUMBER(AO88),AO88/B88,0)</f>
        <v>0.44219308700834326</v>
      </c>
      <c r="T88" s="16">
        <f t="shared" ref="T88:T90" si="70">+IF(ISNUMBER(AP88),AP88/B88,0)</f>
        <v>3.8140643623361142E-2</v>
      </c>
      <c r="U88" s="18">
        <f t="shared" ref="U88:U89" si="71">+IF(ISNUMBER(AQ88),AQ88/B88,0)</f>
        <v>0.4505363528009535</v>
      </c>
      <c r="V88" s="18">
        <f t="shared" ref="V88:V89" si="72">+IF(ISNUMBER(AR88),AR88/B88,0)</f>
        <v>2.5029797377830752E-2</v>
      </c>
      <c r="Y88" s="19" t="str">
        <f t="shared" ref="Y88:Y109" si="73">+A88</f>
        <v>2001</v>
      </c>
      <c r="Z88">
        <v>839</v>
      </c>
      <c r="AA88">
        <v>558</v>
      </c>
      <c r="AB88">
        <v>469</v>
      </c>
      <c r="AC88">
        <v>7</v>
      </c>
      <c r="AD88">
        <v>434</v>
      </c>
      <c r="AE88">
        <v>135</v>
      </c>
      <c r="AF88">
        <v>273</v>
      </c>
      <c r="AG88">
        <v>270</v>
      </c>
      <c r="AH88">
        <v>114</v>
      </c>
      <c r="AI88">
        <v>327</v>
      </c>
      <c r="AJ88">
        <v>64</v>
      </c>
      <c r="AK88">
        <v>343</v>
      </c>
      <c r="AL88">
        <v>43</v>
      </c>
      <c r="AM88">
        <v>360</v>
      </c>
      <c r="AN88">
        <v>38</v>
      </c>
      <c r="AO88">
        <v>371</v>
      </c>
      <c r="AP88">
        <v>32</v>
      </c>
      <c r="AQ88">
        <v>378</v>
      </c>
      <c r="AR88">
        <v>21</v>
      </c>
      <c r="AU88">
        <v>2001</v>
      </c>
      <c r="AV88">
        <f t="shared" ref="AV88:AV99" si="74">+Z12-Z50-Z88</f>
        <v>0</v>
      </c>
      <c r="AW88">
        <f t="shared" ref="AW88:AW99" si="75">+AA12-AA50-AA88</f>
        <v>0</v>
      </c>
      <c r="AX88">
        <f t="shared" ref="AX88:AX99" si="76">+AB12-AB50-AB88</f>
        <v>0</v>
      </c>
      <c r="AY88">
        <f t="shared" ref="AY88:AY99" si="77">+AC12-AC50-AC88</f>
        <v>0</v>
      </c>
      <c r="AZ88">
        <f t="shared" ref="AZ88:AZ99" si="78">+AD12-AD50-AD88</f>
        <v>0</v>
      </c>
      <c r="BA88">
        <f t="shared" ref="BA88:BA99" si="79">+AE12-AE50-AE88</f>
        <v>0</v>
      </c>
      <c r="BB88">
        <f t="shared" ref="BB88:BB99" si="80">+AF12-AF50-AF88</f>
        <v>0</v>
      </c>
      <c r="BC88">
        <f t="shared" ref="BC88:BC99" si="81">+AG12-AG50-AG88</f>
        <v>0</v>
      </c>
      <c r="BD88">
        <f t="shared" ref="BD88:BD99" si="82">+AH12-AH50-AH88</f>
        <v>0</v>
      </c>
      <c r="BE88">
        <f t="shared" ref="BE88:BE99" si="83">+AI12-AI50-AI88</f>
        <v>0</v>
      </c>
      <c r="BF88">
        <f t="shared" ref="BF88:BF99" si="84">+AJ12-AJ50-AJ88</f>
        <v>0</v>
      </c>
      <c r="BG88">
        <f t="shared" ref="BG88:BG99" si="85">+AK12-AK50-AK88</f>
        <v>0</v>
      </c>
      <c r="BH88">
        <f t="shared" ref="BH88:BH99" si="86">+AL12-AL50-AL88</f>
        <v>0</v>
      </c>
      <c r="BI88">
        <f t="shared" ref="BI88:BI99" si="87">+AM12-AM50-AM88</f>
        <v>0</v>
      </c>
      <c r="BJ88">
        <f t="shared" ref="BJ88:BJ99" si="88">+AN12-AN50-AN88</f>
        <v>0</v>
      </c>
      <c r="BK88">
        <f t="shared" ref="BK88:BK99" si="89">+AO12-AO50-AO88</f>
        <v>0</v>
      </c>
      <c r="BL88">
        <f t="shared" ref="BL88:BL99" si="90">+AP12-AP50-AP88</f>
        <v>0</v>
      </c>
      <c r="BM88">
        <f t="shared" ref="BM88:BM99" si="91">+AQ12-AQ50-AQ88</f>
        <v>0</v>
      </c>
      <c r="BN88">
        <f t="shared" ref="BN88:BN99" si="92">+AR12-AR50-AR88</f>
        <v>0</v>
      </c>
    </row>
    <row r="89" spans="1:66" x14ac:dyDescent="0.2">
      <c r="A89" s="12">
        <f t="shared" ref="A89:A109" si="93">+A88+1</f>
        <v>2002</v>
      </c>
      <c r="B89" s="13">
        <f t="shared" si="56"/>
        <v>821</v>
      </c>
      <c r="C89" s="14">
        <v>21.8</v>
      </c>
      <c r="D89" s="15">
        <v>1073</v>
      </c>
      <c r="E89" s="16">
        <f t="shared" si="57"/>
        <v>0.70889159561510351</v>
      </c>
      <c r="F89" s="16">
        <f t="shared" si="58"/>
        <v>0.59196102314250909</v>
      </c>
      <c r="G89" s="16">
        <f t="shared" ref="G89:G106" si="94">+IF(ISNUMBER(AC89),AC89/B89,0)</f>
        <v>6.0901339829476245E-3</v>
      </c>
      <c r="H89" s="16">
        <f t="shared" ref="H89:H106" si="95">+IF(ISNUMBER(AD89),AD89/B89,0)</f>
        <v>0.54933008526187577</v>
      </c>
      <c r="I89" s="16">
        <f t="shared" si="59"/>
        <v>0.15834348355663824</v>
      </c>
      <c r="J89" s="16">
        <f t="shared" si="60"/>
        <v>0.36175395858708892</v>
      </c>
      <c r="K89" s="16">
        <f t="shared" si="61"/>
        <v>0.33861144945188792</v>
      </c>
      <c r="L89" s="16">
        <f t="shared" si="62"/>
        <v>0.15225334957369063</v>
      </c>
      <c r="M89" s="16">
        <f t="shared" si="63"/>
        <v>0.4043848964677223</v>
      </c>
      <c r="N89" s="16">
        <f t="shared" si="64"/>
        <v>7.6735688185140066E-2</v>
      </c>
      <c r="O89" s="16">
        <f t="shared" si="65"/>
        <v>0.4336175395858709</v>
      </c>
      <c r="P89" s="16">
        <f t="shared" si="66"/>
        <v>5.3593179049939099E-2</v>
      </c>
      <c r="Q89" s="16">
        <f t="shared" si="67"/>
        <v>0.45432399512789279</v>
      </c>
      <c r="R89" s="16">
        <f t="shared" si="68"/>
        <v>3.7758830694275276E-2</v>
      </c>
      <c r="S89" s="16">
        <f t="shared" si="69"/>
        <v>0.47259439707673567</v>
      </c>
      <c r="T89" s="16">
        <f t="shared" si="70"/>
        <v>2.3142509135200974E-2</v>
      </c>
      <c r="U89" s="18">
        <f t="shared" si="71"/>
        <v>0.47990255785627284</v>
      </c>
      <c r="V89" s="18">
        <f t="shared" si="72"/>
        <v>2.192448233861145E-2</v>
      </c>
      <c r="Y89" s="19">
        <f t="shared" si="73"/>
        <v>2002</v>
      </c>
      <c r="Z89">
        <v>821</v>
      </c>
      <c r="AA89">
        <v>582</v>
      </c>
      <c r="AB89">
        <v>486</v>
      </c>
      <c r="AC89">
        <v>5</v>
      </c>
      <c r="AD89">
        <v>451</v>
      </c>
      <c r="AE89">
        <v>130</v>
      </c>
      <c r="AF89">
        <v>297</v>
      </c>
      <c r="AG89">
        <v>278</v>
      </c>
      <c r="AH89">
        <v>125</v>
      </c>
      <c r="AI89">
        <v>332</v>
      </c>
      <c r="AJ89">
        <v>63</v>
      </c>
      <c r="AK89">
        <v>356</v>
      </c>
      <c r="AL89">
        <v>44</v>
      </c>
      <c r="AM89">
        <v>373</v>
      </c>
      <c r="AN89">
        <v>31</v>
      </c>
      <c r="AO89">
        <v>388</v>
      </c>
      <c r="AP89">
        <v>19</v>
      </c>
      <c r="AQ89">
        <v>394</v>
      </c>
      <c r="AR89">
        <v>18</v>
      </c>
      <c r="AU89">
        <f>+AU88+1</f>
        <v>2002</v>
      </c>
      <c r="AV89">
        <f t="shared" si="74"/>
        <v>0</v>
      </c>
      <c r="AW89">
        <f t="shared" si="75"/>
        <v>0</v>
      </c>
      <c r="AX89">
        <f t="shared" si="76"/>
        <v>0</v>
      </c>
      <c r="AY89">
        <f t="shared" si="77"/>
        <v>0</v>
      </c>
      <c r="AZ89">
        <f t="shared" si="78"/>
        <v>0</v>
      </c>
      <c r="BA89">
        <f t="shared" si="79"/>
        <v>0</v>
      </c>
      <c r="BB89">
        <f t="shared" si="80"/>
        <v>0</v>
      </c>
      <c r="BC89">
        <f t="shared" si="81"/>
        <v>0</v>
      </c>
      <c r="BD89">
        <f t="shared" si="82"/>
        <v>0</v>
      </c>
      <c r="BE89">
        <f t="shared" si="83"/>
        <v>0</v>
      </c>
      <c r="BF89">
        <f t="shared" si="84"/>
        <v>0</v>
      </c>
      <c r="BG89">
        <f t="shared" si="85"/>
        <v>0</v>
      </c>
      <c r="BH89">
        <f t="shared" si="86"/>
        <v>0</v>
      </c>
      <c r="BI89">
        <f t="shared" si="87"/>
        <v>0</v>
      </c>
      <c r="BJ89">
        <f t="shared" si="88"/>
        <v>0</v>
      </c>
      <c r="BK89">
        <f t="shared" si="89"/>
        <v>0</v>
      </c>
      <c r="BL89">
        <f t="shared" si="90"/>
        <v>0</v>
      </c>
      <c r="BM89">
        <f t="shared" si="91"/>
        <v>0</v>
      </c>
      <c r="BN89">
        <f t="shared" si="92"/>
        <v>0</v>
      </c>
    </row>
    <row r="90" spans="1:66" x14ac:dyDescent="0.2">
      <c r="A90" s="12">
        <f t="shared" si="93"/>
        <v>2003</v>
      </c>
      <c r="B90" s="13">
        <f t="shared" si="56"/>
        <v>823</v>
      </c>
      <c r="C90" s="14">
        <v>22.2</v>
      </c>
      <c r="D90" s="15">
        <v>1083</v>
      </c>
      <c r="E90" s="16">
        <f t="shared" si="57"/>
        <v>0.67557715674362095</v>
      </c>
      <c r="F90" s="16">
        <f t="shared" si="58"/>
        <v>0.54678007290400976</v>
      </c>
      <c r="G90" s="16">
        <f t="shared" si="94"/>
        <v>9.7205346294046164E-3</v>
      </c>
      <c r="H90" s="16">
        <f t="shared" si="95"/>
        <v>0.53948967193195629</v>
      </c>
      <c r="I90" s="16">
        <f t="shared" si="59"/>
        <v>0.16767922235722965</v>
      </c>
      <c r="J90" s="16">
        <f t="shared" si="60"/>
        <v>0.34507897934386389</v>
      </c>
      <c r="K90" s="16">
        <f t="shared" si="61"/>
        <v>0.34750911300121506</v>
      </c>
      <c r="L90" s="16">
        <f t="shared" si="62"/>
        <v>0.13851761846901581</v>
      </c>
      <c r="M90" s="16">
        <f t="shared" si="63"/>
        <v>0.41190765492102066</v>
      </c>
      <c r="N90" s="16">
        <f t="shared" si="64"/>
        <v>8.0194410692588092E-2</v>
      </c>
      <c r="O90" s="16">
        <f t="shared" si="65"/>
        <v>0.44471445929526127</v>
      </c>
      <c r="P90" s="16">
        <f t="shared" si="66"/>
        <v>5.2247873633049821E-2</v>
      </c>
      <c r="Q90" s="16">
        <f t="shared" si="67"/>
        <v>0.46172539489671932</v>
      </c>
      <c r="R90" s="16">
        <f t="shared" si="68"/>
        <v>3.4021871202916158E-2</v>
      </c>
      <c r="S90" s="16">
        <f t="shared" si="69"/>
        <v>0.47509113001215064</v>
      </c>
      <c r="T90" s="16">
        <f t="shared" si="70"/>
        <v>2.4301336573511544E-2</v>
      </c>
      <c r="U90" s="18">
        <f t="shared" ref="U90" si="96">+IF(ISNUMBER(AQ90),AQ90/B90,0)</f>
        <v>0.47752126366950182</v>
      </c>
      <c r="V90" s="18">
        <f t="shared" ref="V90" si="97">+IF(ISNUMBER(AR90),AR90/B90,0)</f>
        <v>2.0656136087484813E-2</v>
      </c>
      <c r="Y90" s="19">
        <f t="shared" si="73"/>
        <v>2003</v>
      </c>
      <c r="Z90">
        <v>823</v>
      </c>
      <c r="AA90">
        <v>556</v>
      </c>
      <c r="AB90">
        <v>450</v>
      </c>
      <c r="AC90">
        <v>8</v>
      </c>
      <c r="AD90">
        <v>444</v>
      </c>
      <c r="AE90">
        <v>138</v>
      </c>
      <c r="AF90">
        <v>284</v>
      </c>
      <c r="AG90">
        <v>286</v>
      </c>
      <c r="AH90">
        <v>114</v>
      </c>
      <c r="AI90">
        <v>339</v>
      </c>
      <c r="AJ90">
        <v>66</v>
      </c>
      <c r="AK90">
        <v>366</v>
      </c>
      <c r="AL90">
        <v>43</v>
      </c>
      <c r="AM90">
        <v>380</v>
      </c>
      <c r="AN90">
        <v>28</v>
      </c>
      <c r="AO90">
        <v>391</v>
      </c>
      <c r="AP90">
        <v>20</v>
      </c>
      <c r="AQ90">
        <v>393</v>
      </c>
      <c r="AR90">
        <v>17</v>
      </c>
      <c r="AU90">
        <f t="shared" ref="AU90:AU109" si="98">+AU89+1</f>
        <v>2003</v>
      </c>
      <c r="AV90">
        <f t="shared" si="74"/>
        <v>0</v>
      </c>
      <c r="AW90">
        <f t="shared" si="75"/>
        <v>0</v>
      </c>
      <c r="AX90">
        <f t="shared" si="76"/>
        <v>0</v>
      </c>
      <c r="AY90">
        <f t="shared" si="77"/>
        <v>0</v>
      </c>
      <c r="AZ90">
        <f t="shared" si="78"/>
        <v>0</v>
      </c>
      <c r="BA90">
        <f t="shared" si="79"/>
        <v>0</v>
      </c>
      <c r="BB90">
        <f t="shared" si="80"/>
        <v>0</v>
      </c>
      <c r="BC90">
        <f t="shared" si="81"/>
        <v>0</v>
      </c>
      <c r="BD90">
        <f t="shared" si="82"/>
        <v>0</v>
      </c>
      <c r="BE90">
        <f t="shared" si="83"/>
        <v>0</v>
      </c>
      <c r="BF90">
        <f t="shared" si="84"/>
        <v>0</v>
      </c>
      <c r="BG90">
        <f t="shared" si="85"/>
        <v>0</v>
      </c>
      <c r="BH90">
        <f t="shared" si="86"/>
        <v>0</v>
      </c>
      <c r="BI90">
        <f t="shared" si="87"/>
        <v>0</v>
      </c>
      <c r="BJ90">
        <f t="shared" si="88"/>
        <v>0</v>
      </c>
      <c r="BK90">
        <f t="shared" si="89"/>
        <v>0</v>
      </c>
      <c r="BL90">
        <f t="shared" si="90"/>
        <v>0</v>
      </c>
      <c r="BM90">
        <f t="shared" si="91"/>
        <v>0</v>
      </c>
      <c r="BN90">
        <f t="shared" si="92"/>
        <v>0</v>
      </c>
    </row>
    <row r="91" spans="1:66" x14ac:dyDescent="0.2">
      <c r="A91" s="12">
        <f t="shared" si="93"/>
        <v>2004</v>
      </c>
      <c r="B91" s="13">
        <f t="shared" si="56"/>
        <v>808</v>
      </c>
      <c r="C91" s="14">
        <v>22.3</v>
      </c>
      <c r="D91" s="15">
        <v>1098</v>
      </c>
      <c r="E91" s="16">
        <f t="shared" si="57"/>
        <v>0.70173267326732669</v>
      </c>
      <c r="F91" s="16">
        <f t="shared" si="58"/>
        <v>0.57178217821782173</v>
      </c>
      <c r="G91" s="16">
        <f t="shared" si="94"/>
        <v>4.9504950495049506E-3</v>
      </c>
      <c r="H91" s="16">
        <f t="shared" si="95"/>
        <v>0.52103960396039606</v>
      </c>
      <c r="I91" s="16">
        <f t="shared" si="59"/>
        <v>0.17450495049504949</v>
      </c>
      <c r="J91" s="16">
        <f t="shared" si="60"/>
        <v>0.30816831683168316</v>
      </c>
      <c r="K91" s="16">
        <f t="shared" si="61"/>
        <v>0.34158415841584161</v>
      </c>
      <c r="L91" s="16">
        <f t="shared" si="62"/>
        <v>0.12252475247524752</v>
      </c>
      <c r="M91" s="16">
        <f t="shared" si="63"/>
        <v>0.39232673267326734</v>
      </c>
      <c r="N91" s="16">
        <f t="shared" si="64"/>
        <v>7.5495049504950493E-2</v>
      </c>
      <c r="O91" s="16">
        <f t="shared" si="65"/>
        <v>0.42574257425742573</v>
      </c>
      <c r="P91" s="16">
        <f t="shared" si="66"/>
        <v>4.0841584158415843E-2</v>
      </c>
      <c r="Q91" s="16">
        <f t="shared" si="67"/>
        <v>0.44430693069306931</v>
      </c>
      <c r="R91" s="16">
        <f t="shared" si="68"/>
        <v>2.4752475247524754E-2</v>
      </c>
      <c r="S91" s="16">
        <f t="shared" ref="S91:S100" si="99">+IF(ISNUMBER(AO91),AO91/B91,0)</f>
        <v>0.45173267326732675</v>
      </c>
      <c r="T91" s="16">
        <f t="shared" ref="T91:T100" si="100">+IF(ISNUMBER(AP91),AP91/B91,0)</f>
        <v>1.8564356435643563E-2</v>
      </c>
      <c r="U91" s="18">
        <f t="shared" ref="U91:U99" si="101">+IF(ISNUMBER(AQ91),AQ91/B91,0)</f>
        <v>0.46163366336633666</v>
      </c>
      <c r="V91" s="18">
        <f t="shared" ref="V91:V99" si="102">+IF(ISNUMBER(AR91),AR91/B91,0)</f>
        <v>1.7326732673267328E-2</v>
      </c>
      <c r="Y91" s="19">
        <f t="shared" si="73"/>
        <v>2004</v>
      </c>
      <c r="Z91">
        <v>808</v>
      </c>
      <c r="AA91">
        <v>567</v>
      </c>
      <c r="AB91">
        <v>462</v>
      </c>
      <c r="AC91">
        <v>4</v>
      </c>
      <c r="AD91">
        <v>421</v>
      </c>
      <c r="AE91">
        <v>141</v>
      </c>
      <c r="AF91">
        <v>249</v>
      </c>
      <c r="AG91">
        <v>276</v>
      </c>
      <c r="AH91">
        <v>99</v>
      </c>
      <c r="AI91">
        <v>317</v>
      </c>
      <c r="AJ91">
        <v>61</v>
      </c>
      <c r="AK91">
        <v>344</v>
      </c>
      <c r="AL91">
        <v>33</v>
      </c>
      <c r="AM91">
        <v>359</v>
      </c>
      <c r="AN91">
        <v>20</v>
      </c>
      <c r="AO91">
        <v>365</v>
      </c>
      <c r="AP91">
        <v>15</v>
      </c>
      <c r="AQ91">
        <v>373</v>
      </c>
      <c r="AR91">
        <v>14</v>
      </c>
      <c r="AU91">
        <f t="shared" si="98"/>
        <v>2004</v>
      </c>
      <c r="AV91">
        <f t="shared" si="74"/>
        <v>0</v>
      </c>
      <c r="AW91">
        <f t="shared" si="75"/>
        <v>0</v>
      </c>
      <c r="AX91">
        <f t="shared" si="76"/>
        <v>0</v>
      </c>
      <c r="AY91">
        <f t="shared" si="77"/>
        <v>0</v>
      </c>
      <c r="AZ91">
        <f t="shared" si="78"/>
        <v>0</v>
      </c>
      <c r="BA91">
        <f t="shared" si="79"/>
        <v>0</v>
      </c>
      <c r="BB91">
        <f t="shared" si="80"/>
        <v>0</v>
      </c>
      <c r="BC91">
        <f t="shared" si="81"/>
        <v>0</v>
      </c>
      <c r="BD91">
        <f t="shared" si="82"/>
        <v>0</v>
      </c>
      <c r="BE91">
        <f t="shared" si="83"/>
        <v>0</v>
      </c>
      <c r="BF91">
        <f t="shared" si="84"/>
        <v>0</v>
      </c>
      <c r="BG91">
        <f t="shared" si="85"/>
        <v>0</v>
      </c>
      <c r="BH91">
        <f t="shared" si="86"/>
        <v>0</v>
      </c>
      <c r="BI91">
        <f t="shared" si="87"/>
        <v>0</v>
      </c>
      <c r="BJ91">
        <f t="shared" si="88"/>
        <v>0</v>
      </c>
      <c r="BK91">
        <f t="shared" si="89"/>
        <v>0</v>
      </c>
      <c r="BL91">
        <f t="shared" si="90"/>
        <v>0</v>
      </c>
      <c r="BM91">
        <f t="shared" si="91"/>
        <v>0</v>
      </c>
      <c r="BN91">
        <f t="shared" si="92"/>
        <v>0</v>
      </c>
    </row>
    <row r="92" spans="1:66" x14ac:dyDescent="0.2">
      <c r="A92" s="12">
        <f t="shared" si="93"/>
        <v>2005</v>
      </c>
      <c r="B92" s="13">
        <f t="shared" si="56"/>
        <v>774</v>
      </c>
      <c r="C92" s="14">
        <v>23.1</v>
      </c>
      <c r="D92" s="15">
        <v>1103</v>
      </c>
      <c r="E92" s="16">
        <f t="shared" si="57"/>
        <v>0.69638242894056845</v>
      </c>
      <c r="F92" s="16">
        <f t="shared" si="58"/>
        <v>0.58139534883720934</v>
      </c>
      <c r="G92" s="16">
        <f t="shared" si="94"/>
        <v>1.2919896640826874E-3</v>
      </c>
      <c r="H92" s="16">
        <f t="shared" si="95"/>
        <v>0.56330749354005172</v>
      </c>
      <c r="I92" s="16">
        <f t="shared" si="59"/>
        <v>0.18087855297157623</v>
      </c>
      <c r="J92" s="16">
        <f t="shared" si="60"/>
        <v>0.34366925064599485</v>
      </c>
      <c r="K92" s="16">
        <f t="shared" si="61"/>
        <v>0.37984496124031009</v>
      </c>
      <c r="L92" s="16">
        <f t="shared" si="62"/>
        <v>0.12790697674418605</v>
      </c>
      <c r="M92" s="16">
        <f t="shared" si="63"/>
        <v>0.43410852713178294</v>
      </c>
      <c r="N92" s="16">
        <f t="shared" si="64"/>
        <v>7.2351421188630485E-2</v>
      </c>
      <c r="O92" s="16">
        <f t="shared" si="65"/>
        <v>0.46124031007751937</v>
      </c>
      <c r="P92" s="16">
        <f t="shared" si="66"/>
        <v>4.3927648578811367E-2</v>
      </c>
      <c r="Q92" s="16">
        <f t="shared" si="67"/>
        <v>0.47416020671834624</v>
      </c>
      <c r="R92" s="16">
        <f t="shared" si="68"/>
        <v>3.2299741602067181E-2</v>
      </c>
      <c r="S92" s="16">
        <f t="shared" si="99"/>
        <v>0.49483204134366926</v>
      </c>
      <c r="T92" s="16">
        <f t="shared" si="100"/>
        <v>2.7131782945736434E-2</v>
      </c>
      <c r="U92" s="18">
        <f t="shared" si="101"/>
        <v>0.50387596899224807</v>
      </c>
      <c r="V92" s="18">
        <f t="shared" si="102"/>
        <v>1.5503875968992248E-2</v>
      </c>
      <c r="Y92" s="19">
        <f t="shared" si="73"/>
        <v>2005</v>
      </c>
      <c r="Z92">
        <v>774</v>
      </c>
      <c r="AA92">
        <v>539</v>
      </c>
      <c r="AB92">
        <v>450</v>
      </c>
      <c r="AC92">
        <v>1</v>
      </c>
      <c r="AD92">
        <v>436</v>
      </c>
      <c r="AE92">
        <v>140</v>
      </c>
      <c r="AF92">
        <v>266</v>
      </c>
      <c r="AG92">
        <v>294</v>
      </c>
      <c r="AH92">
        <v>99</v>
      </c>
      <c r="AI92">
        <v>336</v>
      </c>
      <c r="AJ92">
        <v>56</v>
      </c>
      <c r="AK92">
        <v>357</v>
      </c>
      <c r="AL92">
        <v>34</v>
      </c>
      <c r="AM92">
        <v>367</v>
      </c>
      <c r="AN92">
        <v>25</v>
      </c>
      <c r="AO92">
        <v>383</v>
      </c>
      <c r="AP92">
        <v>21</v>
      </c>
      <c r="AQ92">
        <v>390</v>
      </c>
      <c r="AR92">
        <v>12</v>
      </c>
      <c r="AU92">
        <f t="shared" si="98"/>
        <v>2005</v>
      </c>
      <c r="AV92">
        <f t="shared" si="74"/>
        <v>0</v>
      </c>
      <c r="AW92">
        <f t="shared" si="75"/>
        <v>0</v>
      </c>
      <c r="AX92">
        <f t="shared" si="76"/>
        <v>0</v>
      </c>
      <c r="AY92">
        <f t="shared" si="77"/>
        <v>0</v>
      </c>
      <c r="AZ92">
        <f t="shared" si="78"/>
        <v>0</v>
      </c>
      <c r="BA92">
        <f t="shared" si="79"/>
        <v>0</v>
      </c>
      <c r="BB92">
        <f t="shared" si="80"/>
        <v>0</v>
      </c>
      <c r="BC92">
        <f t="shared" si="81"/>
        <v>0</v>
      </c>
      <c r="BD92">
        <f t="shared" si="82"/>
        <v>0</v>
      </c>
      <c r="BE92">
        <f t="shared" si="83"/>
        <v>0</v>
      </c>
      <c r="BF92">
        <f t="shared" si="84"/>
        <v>0</v>
      </c>
      <c r="BG92">
        <f t="shared" si="85"/>
        <v>0</v>
      </c>
      <c r="BH92">
        <f t="shared" si="86"/>
        <v>0</v>
      </c>
      <c r="BI92">
        <f t="shared" si="87"/>
        <v>0</v>
      </c>
      <c r="BJ92">
        <f t="shared" si="88"/>
        <v>0</v>
      </c>
      <c r="BK92">
        <f t="shared" si="89"/>
        <v>0</v>
      </c>
      <c r="BL92">
        <f t="shared" si="90"/>
        <v>0</v>
      </c>
      <c r="BM92">
        <f t="shared" si="91"/>
        <v>0</v>
      </c>
      <c r="BN92">
        <f t="shared" si="92"/>
        <v>0</v>
      </c>
    </row>
    <row r="93" spans="1:66" x14ac:dyDescent="0.2">
      <c r="A93" s="12">
        <f t="shared" si="93"/>
        <v>2006</v>
      </c>
      <c r="B93" s="13">
        <f t="shared" si="56"/>
        <v>763</v>
      </c>
      <c r="C93" s="14">
        <v>22.9</v>
      </c>
      <c r="D93" s="15">
        <v>1088</v>
      </c>
      <c r="E93" s="16">
        <f t="shared" si="57"/>
        <v>0.73001310615989512</v>
      </c>
      <c r="F93" s="16">
        <f t="shared" si="58"/>
        <v>0.63040629095674972</v>
      </c>
      <c r="G93" s="16">
        <f t="shared" si="94"/>
        <v>2.6212319790301442E-3</v>
      </c>
      <c r="H93" s="16">
        <f t="shared" si="95"/>
        <v>0.58191349934469205</v>
      </c>
      <c r="I93" s="16">
        <f t="shared" si="59"/>
        <v>0.18217562254259501</v>
      </c>
      <c r="J93" s="16">
        <f t="shared" si="60"/>
        <v>0.36435124508519001</v>
      </c>
      <c r="K93" s="16">
        <f t="shared" si="61"/>
        <v>0.38663171690694625</v>
      </c>
      <c r="L93" s="16">
        <f t="shared" si="62"/>
        <v>0.15203145478374835</v>
      </c>
      <c r="M93" s="16">
        <f t="shared" si="63"/>
        <v>0.44823066841415465</v>
      </c>
      <c r="N93" s="16">
        <f t="shared" si="64"/>
        <v>7.3394495412844041E-2</v>
      </c>
      <c r="O93" s="16">
        <f t="shared" si="65"/>
        <v>0.47444298820445607</v>
      </c>
      <c r="P93" s="16">
        <f t="shared" si="66"/>
        <v>4.8492791612057669E-2</v>
      </c>
      <c r="Q93" s="16">
        <f t="shared" si="67"/>
        <v>0.49410222804718218</v>
      </c>
      <c r="R93" s="16">
        <f t="shared" si="68"/>
        <v>2.7522935779816515E-2</v>
      </c>
      <c r="S93" s="16">
        <f t="shared" si="99"/>
        <v>0.50065530799475755</v>
      </c>
      <c r="T93" s="16">
        <f t="shared" si="100"/>
        <v>1.5727391874180863E-2</v>
      </c>
      <c r="U93" s="18">
        <f t="shared" si="101"/>
        <v>0.50851900393184801</v>
      </c>
      <c r="V93" s="18">
        <f t="shared" si="102"/>
        <v>9.1743119266055051E-3</v>
      </c>
      <c r="Y93" s="19">
        <f t="shared" si="73"/>
        <v>2006</v>
      </c>
      <c r="Z93">
        <v>763</v>
      </c>
      <c r="AA93">
        <v>557</v>
      </c>
      <c r="AB93">
        <v>481</v>
      </c>
      <c r="AC93">
        <v>2</v>
      </c>
      <c r="AD93">
        <v>444</v>
      </c>
      <c r="AE93">
        <v>139</v>
      </c>
      <c r="AF93">
        <v>278</v>
      </c>
      <c r="AG93">
        <v>295</v>
      </c>
      <c r="AH93">
        <v>116</v>
      </c>
      <c r="AI93">
        <v>342</v>
      </c>
      <c r="AJ93">
        <v>56</v>
      </c>
      <c r="AK93">
        <v>362</v>
      </c>
      <c r="AL93">
        <v>37</v>
      </c>
      <c r="AM93">
        <v>377</v>
      </c>
      <c r="AN93">
        <v>21</v>
      </c>
      <c r="AO93">
        <v>382</v>
      </c>
      <c r="AP93">
        <v>12</v>
      </c>
      <c r="AQ93">
        <v>388</v>
      </c>
      <c r="AR93">
        <v>7</v>
      </c>
      <c r="AU93">
        <f t="shared" si="98"/>
        <v>2006</v>
      </c>
      <c r="AV93">
        <f t="shared" si="74"/>
        <v>0</v>
      </c>
      <c r="AW93">
        <f t="shared" si="75"/>
        <v>0</v>
      </c>
      <c r="AX93">
        <f t="shared" si="76"/>
        <v>0</v>
      </c>
      <c r="AY93">
        <f t="shared" si="77"/>
        <v>0</v>
      </c>
      <c r="AZ93">
        <f t="shared" si="78"/>
        <v>0</v>
      </c>
      <c r="BA93">
        <f t="shared" si="79"/>
        <v>0</v>
      </c>
      <c r="BB93">
        <f t="shared" si="80"/>
        <v>0</v>
      </c>
      <c r="BC93">
        <f t="shared" si="81"/>
        <v>0</v>
      </c>
      <c r="BD93">
        <f t="shared" si="82"/>
        <v>0</v>
      </c>
      <c r="BE93">
        <f t="shared" si="83"/>
        <v>0</v>
      </c>
      <c r="BF93">
        <f t="shared" si="84"/>
        <v>0</v>
      </c>
      <c r="BG93">
        <f t="shared" si="85"/>
        <v>0</v>
      </c>
      <c r="BH93">
        <f t="shared" si="86"/>
        <v>0</v>
      </c>
      <c r="BI93">
        <f t="shared" si="87"/>
        <v>0</v>
      </c>
      <c r="BJ93">
        <f t="shared" si="88"/>
        <v>0</v>
      </c>
      <c r="BK93">
        <f t="shared" si="89"/>
        <v>0</v>
      </c>
      <c r="BL93">
        <f t="shared" si="90"/>
        <v>0</v>
      </c>
      <c r="BM93">
        <f t="shared" si="91"/>
        <v>0</v>
      </c>
      <c r="BN93">
        <f t="shared" si="92"/>
        <v>0</v>
      </c>
    </row>
    <row r="94" spans="1:66" x14ac:dyDescent="0.2">
      <c r="A94" s="12">
        <f t="shared" si="93"/>
        <v>2007</v>
      </c>
      <c r="B94" s="13">
        <f t="shared" si="56"/>
        <v>756</v>
      </c>
      <c r="C94" s="14">
        <v>22.8</v>
      </c>
      <c r="D94" s="15">
        <v>1081</v>
      </c>
      <c r="E94" s="16">
        <f t="shared" si="57"/>
        <v>0.71296296296296291</v>
      </c>
      <c r="F94" s="16">
        <f t="shared" si="58"/>
        <v>0.62962962962962965</v>
      </c>
      <c r="G94" s="16">
        <f t="shared" si="94"/>
        <v>5.2910052910052907E-3</v>
      </c>
      <c r="H94" s="16">
        <f t="shared" si="95"/>
        <v>0.56613756613756616</v>
      </c>
      <c r="I94" s="16">
        <f t="shared" si="59"/>
        <v>0.17328042328042328</v>
      </c>
      <c r="J94" s="16">
        <f t="shared" si="60"/>
        <v>0.35449735449735448</v>
      </c>
      <c r="K94" s="16">
        <f t="shared" si="61"/>
        <v>0.35185185185185186</v>
      </c>
      <c r="L94" s="16">
        <f t="shared" si="62"/>
        <v>0.14814814814814814</v>
      </c>
      <c r="M94" s="16">
        <f t="shared" si="63"/>
        <v>0.42989417989417988</v>
      </c>
      <c r="N94" s="16">
        <f t="shared" si="64"/>
        <v>6.7460317460317457E-2</v>
      </c>
      <c r="O94" s="16">
        <f t="shared" si="65"/>
        <v>0.46164021164021163</v>
      </c>
      <c r="P94" s="16">
        <f t="shared" si="66"/>
        <v>2.5132275132275131E-2</v>
      </c>
      <c r="Q94" s="16">
        <f t="shared" si="67"/>
        <v>0.46957671957671959</v>
      </c>
      <c r="R94" s="16">
        <f t="shared" si="68"/>
        <v>2.2486772486772486E-2</v>
      </c>
      <c r="S94" s="16">
        <f t="shared" si="99"/>
        <v>0.48148148148148145</v>
      </c>
      <c r="T94" s="16">
        <f t="shared" si="100"/>
        <v>2.3809523809523808E-2</v>
      </c>
      <c r="U94" s="18">
        <f t="shared" si="101"/>
        <v>0.48677248677248675</v>
      </c>
      <c r="V94" s="18">
        <f t="shared" si="102"/>
        <v>1.7195767195767195E-2</v>
      </c>
      <c r="Y94" s="19">
        <f t="shared" si="73"/>
        <v>2007</v>
      </c>
      <c r="Z94">
        <v>756</v>
      </c>
      <c r="AA94">
        <v>539</v>
      </c>
      <c r="AB94">
        <v>476</v>
      </c>
      <c r="AC94">
        <v>4</v>
      </c>
      <c r="AD94">
        <v>428</v>
      </c>
      <c r="AE94">
        <v>131</v>
      </c>
      <c r="AF94">
        <v>268</v>
      </c>
      <c r="AG94">
        <v>266</v>
      </c>
      <c r="AH94">
        <v>112</v>
      </c>
      <c r="AI94">
        <v>325</v>
      </c>
      <c r="AJ94">
        <v>51</v>
      </c>
      <c r="AK94">
        <v>349</v>
      </c>
      <c r="AL94">
        <v>19</v>
      </c>
      <c r="AM94">
        <v>355</v>
      </c>
      <c r="AN94">
        <v>17</v>
      </c>
      <c r="AO94">
        <v>364</v>
      </c>
      <c r="AP94">
        <v>18</v>
      </c>
      <c r="AQ94">
        <v>368</v>
      </c>
      <c r="AR94">
        <v>13</v>
      </c>
      <c r="AU94">
        <f t="shared" si="98"/>
        <v>2007</v>
      </c>
      <c r="AV94">
        <f t="shared" si="74"/>
        <v>0</v>
      </c>
      <c r="AW94">
        <f t="shared" si="75"/>
        <v>0</v>
      </c>
      <c r="AX94">
        <f t="shared" si="76"/>
        <v>0</v>
      </c>
      <c r="AY94">
        <f t="shared" si="77"/>
        <v>0</v>
      </c>
      <c r="AZ94">
        <f t="shared" si="78"/>
        <v>0</v>
      </c>
      <c r="BA94">
        <f t="shared" si="79"/>
        <v>0</v>
      </c>
      <c r="BB94">
        <f t="shared" si="80"/>
        <v>0</v>
      </c>
      <c r="BC94">
        <f t="shared" si="81"/>
        <v>0</v>
      </c>
      <c r="BD94">
        <f t="shared" si="82"/>
        <v>0</v>
      </c>
      <c r="BE94">
        <f t="shared" si="83"/>
        <v>0</v>
      </c>
      <c r="BF94">
        <f t="shared" si="84"/>
        <v>0</v>
      </c>
      <c r="BG94">
        <f t="shared" si="85"/>
        <v>0</v>
      </c>
      <c r="BH94">
        <f t="shared" si="86"/>
        <v>0</v>
      </c>
      <c r="BI94">
        <f t="shared" si="87"/>
        <v>0</v>
      </c>
      <c r="BJ94">
        <f t="shared" si="88"/>
        <v>0</v>
      </c>
      <c r="BK94">
        <f t="shared" si="89"/>
        <v>0</v>
      </c>
      <c r="BL94">
        <f t="shared" si="90"/>
        <v>0</v>
      </c>
      <c r="BM94">
        <f t="shared" si="91"/>
        <v>0</v>
      </c>
      <c r="BN94">
        <f t="shared" si="92"/>
        <v>0</v>
      </c>
    </row>
    <row r="95" spans="1:66" x14ac:dyDescent="0.2">
      <c r="A95" s="12">
        <f t="shared" si="93"/>
        <v>2008</v>
      </c>
      <c r="B95" s="13">
        <f t="shared" ref="B95:B109" si="103">+IF(ISNUMBER(Z95),Z95,0)</f>
        <v>855</v>
      </c>
      <c r="C95" s="14">
        <v>23.2</v>
      </c>
      <c r="D95" s="15">
        <v>1093</v>
      </c>
      <c r="E95" s="16">
        <f t="shared" si="57"/>
        <v>0.73684210526315785</v>
      </c>
      <c r="F95" s="16">
        <f t="shared" si="58"/>
        <v>0.64795321637426906</v>
      </c>
      <c r="G95" s="16">
        <f t="shared" si="94"/>
        <v>1.7543859649122806E-2</v>
      </c>
      <c r="H95" s="16">
        <f t="shared" si="95"/>
        <v>0.57309941520467833</v>
      </c>
      <c r="I95" s="16">
        <f t="shared" si="59"/>
        <v>0.19883040935672514</v>
      </c>
      <c r="J95" s="16">
        <f t="shared" si="60"/>
        <v>0.3298245614035088</v>
      </c>
      <c r="K95" s="16">
        <f t="shared" si="61"/>
        <v>0.38245614035087722</v>
      </c>
      <c r="L95" s="16">
        <f t="shared" si="62"/>
        <v>0.13216374269005848</v>
      </c>
      <c r="M95" s="16">
        <f t="shared" si="63"/>
        <v>0.45497076023391814</v>
      </c>
      <c r="N95" s="16">
        <f t="shared" si="64"/>
        <v>5.8479532163742687E-2</v>
      </c>
      <c r="O95" s="16">
        <f t="shared" si="65"/>
        <v>0.48421052631578948</v>
      </c>
      <c r="P95" s="16">
        <f t="shared" si="66"/>
        <v>2.2222222222222223E-2</v>
      </c>
      <c r="Q95" s="16">
        <f t="shared" si="67"/>
        <v>0.48888888888888887</v>
      </c>
      <c r="R95" s="16">
        <f t="shared" si="68"/>
        <v>2.5730994152046785E-2</v>
      </c>
      <c r="S95" s="16">
        <f t="shared" si="99"/>
        <v>0.50175438596491229</v>
      </c>
      <c r="T95" s="16">
        <f t="shared" si="100"/>
        <v>1.2865497076023392E-2</v>
      </c>
      <c r="U95" s="18">
        <f t="shared" si="101"/>
        <v>0.50409356725146204</v>
      </c>
      <c r="V95" s="18">
        <f t="shared" si="102"/>
        <v>7.0175438596491229E-3</v>
      </c>
      <c r="Y95" s="19">
        <f t="shared" si="73"/>
        <v>2008</v>
      </c>
      <c r="Z95">
        <v>855</v>
      </c>
      <c r="AA95">
        <v>630</v>
      </c>
      <c r="AB95">
        <v>554</v>
      </c>
      <c r="AC95">
        <v>15</v>
      </c>
      <c r="AD95">
        <v>490</v>
      </c>
      <c r="AE95">
        <v>170</v>
      </c>
      <c r="AF95">
        <v>282</v>
      </c>
      <c r="AG95">
        <v>327</v>
      </c>
      <c r="AH95">
        <v>113</v>
      </c>
      <c r="AI95">
        <v>389</v>
      </c>
      <c r="AJ95">
        <v>50</v>
      </c>
      <c r="AK95">
        <v>414</v>
      </c>
      <c r="AL95">
        <v>19</v>
      </c>
      <c r="AM95">
        <v>418</v>
      </c>
      <c r="AN95">
        <v>22</v>
      </c>
      <c r="AO95">
        <v>429</v>
      </c>
      <c r="AP95">
        <v>11</v>
      </c>
      <c r="AQ95">
        <v>431</v>
      </c>
      <c r="AR95">
        <v>6</v>
      </c>
      <c r="AU95">
        <f t="shared" si="98"/>
        <v>2008</v>
      </c>
      <c r="AV95">
        <f t="shared" si="74"/>
        <v>0</v>
      </c>
      <c r="AW95">
        <f t="shared" si="75"/>
        <v>0</v>
      </c>
      <c r="AX95">
        <f t="shared" si="76"/>
        <v>0</v>
      </c>
      <c r="AY95">
        <f t="shared" si="77"/>
        <v>0</v>
      </c>
      <c r="AZ95">
        <f t="shared" si="78"/>
        <v>0</v>
      </c>
      <c r="BA95">
        <f t="shared" si="79"/>
        <v>0</v>
      </c>
      <c r="BB95">
        <f t="shared" si="80"/>
        <v>0</v>
      </c>
      <c r="BC95">
        <f t="shared" si="81"/>
        <v>0</v>
      </c>
      <c r="BD95">
        <f t="shared" si="82"/>
        <v>0</v>
      </c>
      <c r="BE95">
        <f t="shared" si="83"/>
        <v>0</v>
      </c>
      <c r="BF95">
        <f t="shared" si="84"/>
        <v>0</v>
      </c>
      <c r="BG95">
        <f t="shared" si="85"/>
        <v>0</v>
      </c>
      <c r="BH95">
        <f t="shared" si="86"/>
        <v>0</v>
      </c>
      <c r="BI95">
        <f t="shared" si="87"/>
        <v>0</v>
      </c>
      <c r="BJ95">
        <f t="shared" si="88"/>
        <v>0</v>
      </c>
      <c r="BK95">
        <f t="shared" si="89"/>
        <v>0</v>
      </c>
      <c r="BL95">
        <f t="shared" si="90"/>
        <v>0</v>
      </c>
      <c r="BM95">
        <f t="shared" si="91"/>
        <v>0</v>
      </c>
      <c r="BN95">
        <f t="shared" si="92"/>
        <v>0</v>
      </c>
    </row>
    <row r="96" spans="1:66" x14ac:dyDescent="0.2">
      <c r="A96" s="12">
        <f t="shared" si="93"/>
        <v>2009</v>
      </c>
      <c r="B96" s="13">
        <f t="shared" si="103"/>
        <v>807</v>
      </c>
      <c r="C96" s="14">
        <v>23.2</v>
      </c>
      <c r="D96" s="15">
        <v>1101</v>
      </c>
      <c r="E96" s="16">
        <f t="shared" si="57"/>
        <v>0.70260223048327142</v>
      </c>
      <c r="F96" s="16">
        <f t="shared" si="58"/>
        <v>0.58736059479553904</v>
      </c>
      <c r="G96" s="16">
        <f t="shared" si="94"/>
        <v>1.2391573729863693E-2</v>
      </c>
      <c r="H96" s="16">
        <f t="shared" si="95"/>
        <v>0.52912019826517964</v>
      </c>
      <c r="I96" s="16">
        <f t="shared" si="59"/>
        <v>0.19950433705080545</v>
      </c>
      <c r="J96" s="16">
        <f t="shared" si="60"/>
        <v>0.30235439900867411</v>
      </c>
      <c r="K96" s="16">
        <f t="shared" si="61"/>
        <v>0.35811648079306074</v>
      </c>
      <c r="L96" s="16">
        <f t="shared" si="62"/>
        <v>0.12019826517967781</v>
      </c>
      <c r="M96" s="16">
        <f t="shared" si="63"/>
        <v>0.41016109045848825</v>
      </c>
      <c r="N96" s="16">
        <f t="shared" si="64"/>
        <v>5.8240396530359353E-2</v>
      </c>
      <c r="O96" s="16">
        <f t="shared" si="65"/>
        <v>0.42998760842627015</v>
      </c>
      <c r="P96" s="16">
        <f t="shared" si="66"/>
        <v>3.3457249070631967E-2</v>
      </c>
      <c r="Q96" s="16">
        <f t="shared" si="67"/>
        <v>0.44485749690210658</v>
      </c>
      <c r="R96" s="16">
        <f t="shared" si="68"/>
        <v>2.9739776951672861E-2</v>
      </c>
      <c r="S96" s="16">
        <f t="shared" si="99"/>
        <v>0.44857496902106569</v>
      </c>
      <c r="T96" s="16">
        <f t="shared" si="100"/>
        <v>1.9826517967781909E-2</v>
      </c>
      <c r="U96" s="18">
        <f t="shared" si="101"/>
        <v>0.45600991325898388</v>
      </c>
      <c r="V96" s="18">
        <f t="shared" si="102"/>
        <v>1.9826517967781909E-2</v>
      </c>
      <c r="Y96" s="19">
        <f t="shared" si="73"/>
        <v>2009</v>
      </c>
      <c r="Z96">
        <v>807</v>
      </c>
      <c r="AA96">
        <v>567</v>
      </c>
      <c r="AB96">
        <v>474</v>
      </c>
      <c r="AC96">
        <v>10</v>
      </c>
      <c r="AD96">
        <v>427</v>
      </c>
      <c r="AE96">
        <v>161</v>
      </c>
      <c r="AF96">
        <v>244</v>
      </c>
      <c r="AG96">
        <v>289</v>
      </c>
      <c r="AH96">
        <v>97</v>
      </c>
      <c r="AI96">
        <v>331</v>
      </c>
      <c r="AJ96">
        <v>47</v>
      </c>
      <c r="AK96">
        <v>347</v>
      </c>
      <c r="AL96">
        <v>27</v>
      </c>
      <c r="AM96">
        <v>359</v>
      </c>
      <c r="AN96">
        <v>24</v>
      </c>
      <c r="AO96">
        <v>362</v>
      </c>
      <c r="AP96">
        <v>16</v>
      </c>
      <c r="AQ96">
        <v>368</v>
      </c>
      <c r="AR96">
        <v>16</v>
      </c>
      <c r="AU96">
        <f t="shared" si="98"/>
        <v>2009</v>
      </c>
      <c r="AV96">
        <f t="shared" si="74"/>
        <v>0</v>
      </c>
      <c r="AW96">
        <f t="shared" si="75"/>
        <v>0</v>
      </c>
      <c r="AX96">
        <f t="shared" si="76"/>
        <v>0</v>
      </c>
      <c r="AY96">
        <f t="shared" si="77"/>
        <v>0</v>
      </c>
      <c r="AZ96">
        <f t="shared" si="78"/>
        <v>0</v>
      </c>
      <c r="BA96">
        <f t="shared" si="79"/>
        <v>0</v>
      </c>
      <c r="BB96">
        <f t="shared" si="80"/>
        <v>0</v>
      </c>
      <c r="BC96">
        <f t="shared" si="81"/>
        <v>0</v>
      </c>
      <c r="BD96">
        <f t="shared" si="82"/>
        <v>0</v>
      </c>
      <c r="BE96">
        <f t="shared" si="83"/>
        <v>0</v>
      </c>
      <c r="BF96">
        <f t="shared" si="84"/>
        <v>0</v>
      </c>
      <c r="BG96">
        <f t="shared" si="85"/>
        <v>0</v>
      </c>
      <c r="BH96">
        <f t="shared" si="86"/>
        <v>0</v>
      </c>
      <c r="BI96">
        <f t="shared" si="87"/>
        <v>0</v>
      </c>
      <c r="BJ96">
        <f t="shared" si="88"/>
        <v>0</v>
      </c>
      <c r="BK96">
        <f t="shared" si="89"/>
        <v>0</v>
      </c>
      <c r="BL96">
        <f t="shared" si="90"/>
        <v>0</v>
      </c>
      <c r="BM96">
        <f t="shared" si="91"/>
        <v>0</v>
      </c>
      <c r="BN96">
        <f t="shared" si="92"/>
        <v>0</v>
      </c>
    </row>
    <row r="97" spans="1:66" x14ac:dyDescent="0.2">
      <c r="A97" s="12">
        <f t="shared" si="93"/>
        <v>2010</v>
      </c>
      <c r="B97" s="13">
        <f t="shared" si="103"/>
        <v>831</v>
      </c>
      <c r="C97" s="14">
        <v>23.7</v>
      </c>
      <c r="D97" s="15">
        <v>1099</v>
      </c>
      <c r="E97" s="16">
        <f t="shared" si="57"/>
        <v>0.7135980746089049</v>
      </c>
      <c r="F97" s="16">
        <f t="shared" si="58"/>
        <v>0.59205776173285196</v>
      </c>
      <c r="G97" s="16">
        <f t="shared" si="94"/>
        <v>7.2202166064981952E-3</v>
      </c>
      <c r="H97" s="16">
        <f t="shared" si="95"/>
        <v>0.55234657039711188</v>
      </c>
      <c r="I97" s="16">
        <f t="shared" si="59"/>
        <v>0.17930204572803851</v>
      </c>
      <c r="J97" s="16">
        <f t="shared" si="60"/>
        <v>0.32972322503008422</v>
      </c>
      <c r="K97" s="16">
        <f t="shared" si="61"/>
        <v>0.35018050541516244</v>
      </c>
      <c r="L97" s="16">
        <f t="shared" si="62"/>
        <v>0.12876052948255115</v>
      </c>
      <c r="M97" s="16">
        <f t="shared" si="63"/>
        <v>0.41756919374247892</v>
      </c>
      <c r="N97" s="16">
        <f t="shared" si="64"/>
        <v>5.6558363417569195E-2</v>
      </c>
      <c r="O97" s="16">
        <f t="shared" si="65"/>
        <v>0.43682310469314078</v>
      </c>
      <c r="P97" s="16">
        <f t="shared" si="66"/>
        <v>2.8880866425992781E-2</v>
      </c>
      <c r="Q97" s="16">
        <f t="shared" si="67"/>
        <v>0.44163658243080628</v>
      </c>
      <c r="R97" s="16">
        <f t="shared" si="68"/>
        <v>1.684717208182912E-2</v>
      </c>
      <c r="S97" s="16">
        <f t="shared" si="99"/>
        <v>0.44645006016847172</v>
      </c>
      <c r="T97" s="16">
        <f t="shared" si="100"/>
        <v>1.5643802647412757E-2</v>
      </c>
      <c r="U97" s="18">
        <f t="shared" si="101"/>
        <v>0.45126353790613716</v>
      </c>
      <c r="V97" s="18">
        <f t="shared" si="102"/>
        <v>1.2033694344163659E-2</v>
      </c>
      <c r="Y97" s="19">
        <f t="shared" si="73"/>
        <v>2010</v>
      </c>
      <c r="Z97">
        <v>831</v>
      </c>
      <c r="AA97">
        <v>593</v>
      </c>
      <c r="AB97">
        <v>492</v>
      </c>
      <c r="AC97">
        <v>6</v>
      </c>
      <c r="AD97">
        <v>459</v>
      </c>
      <c r="AE97">
        <v>149</v>
      </c>
      <c r="AF97">
        <v>274</v>
      </c>
      <c r="AG97">
        <v>291</v>
      </c>
      <c r="AH97">
        <v>107</v>
      </c>
      <c r="AI97">
        <v>347</v>
      </c>
      <c r="AJ97">
        <v>47</v>
      </c>
      <c r="AK97">
        <v>363</v>
      </c>
      <c r="AL97">
        <v>24</v>
      </c>
      <c r="AM97">
        <v>367</v>
      </c>
      <c r="AN97">
        <v>14</v>
      </c>
      <c r="AO97">
        <v>371</v>
      </c>
      <c r="AP97">
        <v>13</v>
      </c>
      <c r="AQ97">
        <v>375</v>
      </c>
      <c r="AR97">
        <v>10</v>
      </c>
      <c r="AU97">
        <f t="shared" si="98"/>
        <v>2010</v>
      </c>
      <c r="AV97">
        <f t="shared" si="74"/>
        <v>0</v>
      </c>
      <c r="AW97">
        <f t="shared" si="75"/>
        <v>0</v>
      </c>
      <c r="AX97">
        <f t="shared" si="76"/>
        <v>0</v>
      </c>
      <c r="AY97">
        <f t="shared" si="77"/>
        <v>0</v>
      </c>
      <c r="AZ97">
        <f t="shared" si="78"/>
        <v>0</v>
      </c>
      <c r="BA97">
        <f t="shared" si="79"/>
        <v>0</v>
      </c>
      <c r="BB97">
        <f t="shared" si="80"/>
        <v>0</v>
      </c>
      <c r="BC97">
        <f t="shared" si="81"/>
        <v>0</v>
      </c>
      <c r="BD97">
        <f t="shared" si="82"/>
        <v>0</v>
      </c>
      <c r="BE97">
        <f t="shared" si="83"/>
        <v>0</v>
      </c>
      <c r="BF97">
        <f t="shared" si="84"/>
        <v>0</v>
      </c>
      <c r="BG97">
        <f t="shared" si="85"/>
        <v>0</v>
      </c>
      <c r="BH97">
        <f t="shared" si="86"/>
        <v>0</v>
      </c>
      <c r="BI97">
        <f t="shared" si="87"/>
        <v>0</v>
      </c>
      <c r="BJ97">
        <f t="shared" si="88"/>
        <v>0</v>
      </c>
      <c r="BK97">
        <f t="shared" si="89"/>
        <v>0</v>
      </c>
      <c r="BL97">
        <f t="shared" si="90"/>
        <v>0</v>
      </c>
      <c r="BM97">
        <f t="shared" si="91"/>
        <v>0</v>
      </c>
      <c r="BN97">
        <f t="shared" si="92"/>
        <v>0</v>
      </c>
    </row>
    <row r="98" spans="1:66" x14ac:dyDescent="0.2">
      <c r="A98" s="12">
        <f t="shared" si="93"/>
        <v>2011</v>
      </c>
      <c r="B98" s="13">
        <f t="shared" si="103"/>
        <v>740</v>
      </c>
      <c r="C98" s="14">
        <v>23.7</v>
      </c>
      <c r="D98" s="15">
        <v>1098</v>
      </c>
      <c r="E98" s="16">
        <f t="shared" si="57"/>
        <v>0.7189189189189189</v>
      </c>
      <c r="F98" s="16">
        <f t="shared" si="58"/>
        <v>0.61351351351351346</v>
      </c>
      <c r="G98" s="16">
        <f t="shared" si="94"/>
        <v>4.0540540540540543E-3</v>
      </c>
      <c r="H98" s="16">
        <f t="shared" si="95"/>
        <v>0.56351351351351353</v>
      </c>
      <c r="I98" s="16">
        <f t="shared" si="59"/>
        <v>0.21621621621621623</v>
      </c>
      <c r="J98" s="16">
        <f t="shared" si="60"/>
        <v>0.30945945945945946</v>
      </c>
      <c r="K98" s="16">
        <f t="shared" si="61"/>
        <v>0.39459459459459462</v>
      </c>
      <c r="L98" s="16">
        <f t="shared" si="62"/>
        <v>8.7837837837837843E-2</v>
      </c>
      <c r="M98" s="16">
        <f t="shared" si="63"/>
        <v>0.44459459459459461</v>
      </c>
      <c r="N98" s="16">
        <f t="shared" si="64"/>
        <v>4.1891891891891894E-2</v>
      </c>
      <c r="O98" s="16">
        <f t="shared" si="65"/>
        <v>0.46486486486486489</v>
      </c>
      <c r="P98" s="16">
        <f t="shared" si="66"/>
        <v>2.5675675675675677E-2</v>
      </c>
      <c r="Q98" s="16">
        <f t="shared" si="67"/>
        <v>0.47432432432432431</v>
      </c>
      <c r="R98" s="16">
        <f t="shared" si="68"/>
        <v>2.5675675675675677E-2</v>
      </c>
      <c r="S98" s="16">
        <f t="shared" si="99"/>
        <v>0.48243243243243245</v>
      </c>
      <c r="T98" s="16">
        <f t="shared" si="100"/>
        <v>1.891891891891892E-2</v>
      </c>
      <c r="U98" s="18">
        <f t="shared" si="101"/>
        <v>0.48918918918918919</v>
      </c>
      <c r="V98" s="18">
        <f t="shared" si="102"/>
        <v>1.2162162162162163E-2</v>
      </c>
      <c r="Y98" s="19">
        <f t="shared" si="73"/>
        <v>2011</v>
      </c>
      <c r="Z98">
        <v>740</v>
      </c>
      <c r="AA98">
        <v>532</v>
      </c>
      <c r="AB98">
        <v>454</v>
      </c>
      <c r="AC98">
        <v>3</v>
      </c>
      <c r="AD98">
        <v>417</v>
      </c>
      <c r="AE98">
        <v>160</v>
      </c>
      <c r="AF98">
        <v>229</v>
      </c>
      <c r="AG98">
        <v>292</v>
      </c>
      <c r="AH98">
        <v>65</v>
      </c>
      <c r="AI98">
        <v>329</v>
      </c>
      <c r="AJ98">
        <v>31</v>
      </c>
      <c r="AK98">
        <v>344</v>
      </c>
      <c r="AL98">
        <v>19</v>
      </c>
      <c r="AM98">
        <v>351</v>
      </c>
      <c r="AN98">
        <v>19</v>
      </c>
      <c r="AO98">
        <v>357</v>
      </c>
      <c r="AP98">
        <v>14</v>
      </c>
      <c r="AQ98">
        <v>362</v>
      </c>
      <c r="AR98">
        <v>9</v>
      </c>
      <c r="AU98">
        <f t="shared" si="98"/>
        <v>2011</v>
      </c>
      <c r="AV98">
        <f t="shared" si="74"/>
        <v>0</v>
      </c>
      <c r="AW98">
        <f t="shared" si="75"/>
        <v>0</v>
      </c>
      <c r="AX98">
        <f t="shared" si="76"/>
        <v>0</v>
      </c>
      <c r="AY98">
        <f t="shared" si="77"/>
        <v>0</v>
      </c>
      <c r="AZ98">
        <f t="shared" si="78"/>
        <v>0</v>
      </c>
      <c r="BA98">
        <f t="shared" si="79"/>
        <v>0</v>
      </c>
      <c r="BB98">
        <f t="shared" si="80"/>
        <v>0</v>
      </c>
      <c r="BC98">
        <f t="shared" si="81"/>
        <v>0</v>
      </c>
      <c r="BD98">
        <f t="shared" si="82"/>
        <v>0</v>
      </c>
      <c r="BE98">
        <f t="shared" si="83"/>
        <v>0</v>
      </c>
      <c r="BF98">
        <f t="shared" si="84"/>
        <v>0</v>
      </c>
      <c r="BG98">
        <f t="shared" si="85"/>
        <v>0</v>
      </c>
      <c r="BH98">
        <f t="shared" si="86"/>
        <v>0</v>
      </c>
      <c r="BI98">
        <f t="shared" si="87"/>
        <v>0</v>
      </c>
      <c r="BJ98">
        <f t="shared" si="88"/>
        <v>0</v>
      </c>
      <c r="BK98">
        <f t="shared" si="89"/>
        <v>0</v>
      </c>
      <c r="BL98">
        <f t="shared" si="90"/>
        <v>0</v>
      </c>
      <c r="BM98">
        <f t="shared" si="91"/>
        <v>0</v>
      </c>
      <c r="BN98">
        <f t="shared" si="92"/>
        <v>0</v>
      </c>
    </row>
    <row r="99" spans="1:66" x14ac:dyDescent="0.2">
      <c r="A99" s="12">
        <f t="shared" si="93"/>
        <v>2012</v>
      </c>
      <c r="B99" s="13">
        <f t="shared" si="103"/>
        <v>629</v>
      </c>
      <c r="C99" s="14">
        <v>23.4</v>
      </c>
      <c r="D99" s="15">
        <v>1097</v>
      </c>
      <c r="E99" s="16">
        <f t="shared" si="57"/>
        <v>0.70906200317965029</v>
      </c>
      <c r="F99" s="16">
        <f t="shared" si="58"/>
        <v>0.61526232114467405</v>
      </c>
      <c r="G99" s="16">
        <f t="shared" si="94"/>
        <v>7.9491255961844191E-3</v>
      </c>
      <c r="H99" s="16">
        <f t="shared" si="95"/>
        <v>0.54054054054054057</v>
      </c>
      <c r="I99" s="16">
        <f t="shared" si="59"/>
        <v>0.20031796502384738</v>
      </c>
      <c r="J99" s="16">
        <f t="shared" si="60"/>
        <v>0.31001589825119236</v>
      </c>
      <c r="K99" s="16">
        <f t="shared" si="61"/>
        <v>0.38632750397456278</v>
      </c>
      <c r="L99" s="16">
        <f t="shared" si="62"/>
        <v>0.10969793322734499</v>
      </c>
      <c r="M99" s="16">
        <f t="shared" si="63"/>
        <v>0.43402225755166934</v>
      </c>
      <c r="N99" s="16">
        <f t="shared" si="64"/>
        <v>5.8823529411764705E-2</v>
      </c>
      <c r="O99" s="16">
        <f t="shared" si="65"/>
        <v>0.45151033386327505</v>
      </c>
      <c r="P99" s="16">
        <f t="shared" si="66"/>
        <v>3.1796502384737677E-2</v>
      </c>
      <c r="Q99" s="16">
        <f t="shared" si="67"/>
        <v>0.46422893481717009</v>
      </c>
      <c r="R99" s="16">
        <f t="shared" si="68"/>
        <v>2.2257551669316374E-2</v>
      </c>
      <c r="S99" s="16">
        <f t="shared" si="99"/>
        <v>0.47058823529411764</v>
      </c>
      <c r="T99" s="16">
        <f t="shared" si="100"/>
        <v>1.7488076311605722E-2</v>
      </c>
      <c r="U99" s="18">
        <f t="shared" si="101"/>
        <v>0.47853736089030208</v>
      </c>
      <c r="V99" s="18">
        <f t="shared" si="102"/>
        <v>9.538950715421303E-3</v>
      </c>
      <c r="Y99" s="19">
        <f t="shared" si="73"/>
        <v>2012</v>
      </c>
      <c r="Z99">
        <v>629</v>
      </c>
      <c r="AA99">
        <v>446</v>
      </c>
      <c r="AB99">
        <v>387</v>
      </c>
      <c r="AC99">
        <v>5</v>
      </c>
      <c r="AD99">
        <v>340</v>
      </c>
      <c r="AE99">
        <v>126</v>
      </c>
      <c r="AF99">
        <v>195</v>
      </c>
      <c r="AG99">
        <v>243</v>
      </c>
      <c r="AH99">
        <v>69</v>
      </c>
      <c r="AI99">
        <v>273</v>
      </c>
      <c r="AJ99">
        <v>37</v>
      </c>
      <c r="AK99">
        <v>284</v>
      </c>
      <c r="AL99">
        <v>20</v>
      </c>
      <c r="AM99">
        <v>292</v>
      </c>
      <c r="AN99">
        <v>14</v>
      </c>
      <c r="AO99">
        <v>296</v>
      </c>
      <c r="AP99">
        <v>11</v>
      </c>
      <c r="AQ99">
        <v>301</v>
      </c>
      <c r="AR99">
        <v>6</v>
      </c>
      <c r="AU99">
        <f t="shared" si="98"/>
        <v>2012</v>
      </c>
      <c r="AV99">
        <f t="shared" si="74"/>
        <v>0</v>
      </c>
      <c r="AW99">
        <f t="shared" si="75"/>
        <v>0</v>
      </c>
      <c r="AX99">
        <f t="shared" si="76"/>
        <v>0</v>
      </c>
      <c r="AY99">
        <f t="shared" si="77"/>
        <v>0</v>
      </c>
      <c r="AZ99">
        <f t="shared" si="78"/>
        <v>0</v>
      </c>
      <c r="BA99">
        <f t="shared" si="79"/>
        <v>0</v>
      </c>
      <c r="BB99">
        <f t="shared" si="80"/>
        <v>0</v>
      </c>
      <c r="BC99">
        <f t="shared" si="81"/>
        <v>0</v>
      </c>
      <c r="BD99">
        <f t="shared" si="82"/>
        <v>0</v>
      </c>
      <c r="BE99">
        <f t="shared" si="83"/>
        <v>0</v>
      </c>
      <c r="BF99">
        <f t="shared" si="84"/>
        <v>0</v>
      </c>
      <c r="BG99">
        <f t="shared" si="85"/>
        <v>0</v>
      </c>
      <c r="BH99">
        <f t="shared" si="86"/>
        <v>0</v>
      </c>
      <c r="BI99">
        <f t="shared" si="87"/>
        <v>0</v>
      </c>
      <c r="BJ99">
        <f t="shared" si="88"/>
        <v>0</v>
      </c>
      <c r="BK99">
        <f t="shared" si="89"/>
        <v>0</v>
      </c>
      <c r="BL99">
        <f t="shared" si="90"/>
        <v>0</v>
      </c>
      <c r="BM99">
        <f t="shared" si="91"/>
        <v>0</v>
      </c>
      <c r="BN99">
        <f t="shared" si="92"/>
        <v>0</v>
      </c>
    </row>
    <row r="100" spans="1:66" x14ac:dyDescent="0.2">
      <c r="A100" s="12">
        <f t="shared" si="93"/>
        <v>2013</v>
      </c>
      <c r="B100" s="13">
        <f t="shared" si="103"/>
        <v>605</v>
      </c>
      <c r="C100" s="14">
        <v>23.3</v>
      </c>
      <c r="D100" s="15">
        <v>1090</v>
      </c>
      <c r="E100" s="16">
        <f t="shared" si="57"/>
        <v>0.7024793388429752</v>
      </c>
      <c r="F100" s="16">
        <f t="shared" si="58"/>
        <v>0.5950413223140496</v>
      </c>
      <c r="G100" s="16">
        <f t="shared" si="94"/>
        <v>1.1570247933884297E-2</v>
      </c>
      <c r="H100" s="16">
        <f t="shared" si="95"/>
        <v>0.53719008264462809</v>
      </c>
      <c r="I100" s="16">
        <f t="shared" si="59"/>
        <v>0.20826446280991737</v>
      </c>
      <c r="J100" s="16">
        <f t="shared" si="60"/>
        <v>0.29090909090909089</v>
      </c>
      <c r="K100" s="16">
        <f t="shared" si="61"/>
        <v>0.36033057851239669</v>
      </c>
      <c r="L100" s="16">
        <f t="shared" si="62"/>
        <v>0.10082644628099173</v>
      </c>
      <c r="M100" s="16">
        <f t="shared" si="63"/>
        <v>0.40991735537190083</v>
      </c>
      <c r="N100" s="16">
        <f t="shared" si="64"/>
        <v>4.9586776859504134E-2</v>
      </c>
      <c r="O100" s="16">
        <f t="shared" si="65"/>
        <v>0.42644628099173554</v>
      </c>
      <c r="P100" s="16">
        <f t="shared" si="66"/>
        <v>3.4710743801652892E-2</v>
      </c>
      <c r="Q100" s="16">
        <f t="shared" si="67"/>
        <v>0.44297520661157025</v>
      </c>
      <c r="R100" s="16">
        <f t="shared" si="68"/>
        <v>2.4793388429752067E-2</v>
      </c>
      <c r="S100" s="16">
        <f t="shared" si="99"/>
        <v>0.45950413223140496</v>
      </c>
      <c r="T100" s="16">
        <f t="shared" si="100"/>
        <v>6.6115702479338841E-3</v>
      </c>
      <c r="Y100" s="19">
        <f t="shared" si="73"/>
        <v>2013</v>
      </c>
      <c r="Z100">
        <v>605</v>
      </c>
      <c r="AA100">
        <v>425</v>
      </c>
      <c r="AB100">
        <v>360</v>
      </c>
      <c r="AC100">
        <v>7</v>
      </c>
      <c r="AD100">
        <v>325</v>
      </c>
      <c r="AE100">
        <v>126</v>
      </c>
      <c r="AF100">
        <v>176</v>
      </c>
      <c r="AG100">
        <v>218</v>
      </c>
      <c r="AH100">
        <v>61</v>
      </c>
      <c r="AI100">
        <v>248</v>
      </c>
      <c r="AJ100">
        <v>30</v>
      </c>
      <c r="AK100">
        <v>258</v>
      </c>
      <c r="AL100">
        <v>21</v>
      </c>
      <c r="AM100">
        <v>268</v>
      </c>
      <c r="AN100">
        <v>15</v>
      </c>
      <c r="AO100">
        <v>278</v>
      </c>
      <c r="AP100">
        <v>4</v>
      </c>
      <c r="AU100">
        <f t="shared" si="98"/>
        <v>2013</v>
      </c>
      <c r="AV100">
        <f t="shared" ref="AV100:BL100" si="104">+Z24-Z62-Z100</f>
        <v>0</v>
      </c>
      <c r="AW100">
        <f t="shared" si="104"/>
        <v>0</v>
      </c>
      <c r="AX100">
        <f t="shared" si="104"/>
        <v>0</v>
      </c>
      <c r="AY100">
        <f t="shared" si="104"/>
        <v>0</v>
      </c>
      <c r="AZ100">
        <f t="shared" si="104"/>
        <v>0</v>
      </c>
      <c r="BA100">
        <f t="shared" si="104"/>
        <v>0</v>
      </c>
      <c r="BB100">
        <f t="shared" si="104"/>
        <v>0</v>
      </c>
      <c r="BC100">
        <f t="shared" si="104"/>
        <v>0</v>
      </c>
      <c r="BD100">
        <f t="shared" si="104"/>
        <v>0</v>
      </c>
      <c r="BE100">
        <f t="shared" si="104"/>
        <v>0</v>
      </c>
      <c r="BF100">
        <f t="shared" si="104"/>
        <v>0</v>
      </c>
      <c r="BG100">
        <f t="shared" si="104"/>
        <v>0</v>
      </c>
      <c r="BH100">
        <f t="shared" si="104"/>
        <v>0</v>
      </c>
      <c r="BI100">
        <f t="shared" si="104"/>
        <v>0</v>
      </c>
      <c r="BJ100">
        <f t="shared" si="104"/>
        <v>0</v>
      </c>
      <c r="BK100">
        <f t="shared" si="104"/>
        <v>0</v>
      </c>
      <c r="BL100">
        <f t="shared" si="104"/>
        <v>0</v>
      </c>
    </row>
    <row r="101" spans="1:66" x14ac:dyDescent="0.2">
      <c r="A101" s="12">
        <f t="shared" si="93"/>
        <v>2014</v>
      </c>
      <c r="B101" s="13">
        <f t="shared" si="103"/>
        <v>653</v>
      </c>
      <c r="C101" s="14">
        <v>23.4</v>
      </c>
      <c r="D101" s="15">
        <v>1097</v>
      </c>
      <c r="E101" s="16">
        <f t="shared" si="57"/>
        <v>0.71669218989280248</v>
      </c>
      <c r="F101" s="16">
        <f t="shared" si="58"/>
        <v>0.55742725880551303</v>
      </c>
      <c r="G101" s="16">
        <f t="shared" si="94"/>
        <v>1.0719754977029096E-2</v>
      </c>
      <c r="H101" s="16">
        <f t="shared" si="95"/>
        <v>0.52526799387442569</v>
      </c>
      <c r="I101" s="16">
        <f t="shared" si="59"/>
        <v>0.24042879019908117</v>
      </c>
      <c r="J101" s="16">
        <f t="shared" si="60"/>
        <v>0.25267993874425726</v>
      </c>
      <c r="K101" s="16">
        <f t="shared" si="61"/>
        <v>0.36906584992343033</v>
      </c>
      <c r="L101" s="16">
        <f t="shared" si="62"/>
        <v>0.10566615620214395</v>
      </c>
      <c r="M101" s="16">
        <f t="shared" si="63"/>
        <v>0.42419601837672283</v>
      </c>
      <c r="N101" s="16">
        <f t="shared" si="64"/>
        <v>5.0535987748851458E-2</v>
      </c>
      <c r="O101" s="16">
        <f t="shared" si="65"/>
        <v>0.45022970903522203</v>
      </c>
      <c r="P101" s="16">
        <f t="shared" si="66"/>
        <v>3.2159264931087291E-2</v>
      </c>
      <c r="Q101" s="16">
        <f t="shared" si="67"/>
        <v>0.46248085758039814</v>
      </c>
      <c r="R101" s="16">
        <f t="shared" si="68"/>
        <v>1.5313935681470138E-2</v>
      </c>
      <c r="S101" s="20"/>
      <c r="T101" s="20"/>
      <c r="Y101" s="19">
        <f t="shared" si="73"/>
        <v>2014</v>
      </c>
      <c r="Z101">
        <v>653</v>
      </c>
      <c r="AA101">
        <v>468</v>
      </c>
      <c r="AB101">
        <v>364</v>
      </c>
      <c r="AC101">
        <v>7</v>
      </c>
      <c r="AD101">
        <v>343</v>
      </c>
      <c r="AE101">
        <v>157</v>
      </c>
      <c r="AF101">
        <v>165</v>
      </c>
      <c r="AG101">
        <v>241</v>
      </c>
      <c r="AH101">
        <v>69</v>
      </c>
      <c r="AI101">
        <v>277</v>
      </c>
      <c r="AJ101">
        <v>33</v>
      </c>
      <c r="AK101">
        <v>294</v>
      </c>
      <c r="AL101">
        <v>21</v>
      </c>
      <c r="AM101">
        <v>302</v>
      </c>
      <c r="AN101">
        <v>10</v>
      </c>
      <c r="AU101">
        <f t="shared" si="98"/>
        <v>2014</v>
      </c>
      <c r="AV101">
        <f t="shared" ref="AV101:BJ101" si="105">+Z25-Z63-Z101</f>
        <v>0</v>
      </c>
      <c r="AW101">
        <f t="shared" si="105"/>
        <v>0</v>
      </c>
      <c r="AX101">
        <f t="shared" si="105"/>
        <v>0</v>
      </c>
      <c r="AY101">
        <f t="shared" si="105"/>
        <v>0</v>
      </c>
      <c r="AZ101">
        <f t="shared" si="105"/>
        <v>0</v>
      </c>
      <c r="BA101">
        <f t="shared" si="105"/>
        <v>0</v>
      </c>
      <c r="BB101">
        <f t="shared" si="105"/>
        <v>0</v>
      </c>
      <c r="BC101">
        <f t="shared" si="105"/>
        <v>0</v>
      </c>
      <c r="BD101">
        <f t="shared" si="105"/>
        <v>0</v>
      </c>
      <c r="BE101">
        <f t="shared" si="105"/>
        <v>0</v>
      </c>
      <c r="BF101">
        <f t="shared" si="105"/>
        <v>0</v>
      </c>
      <c r="BG101">
        <f t="shared" si="105"/>
        <v>0</v>
      </c>
      <c r="BH101">
        <f t="shared" si="105"/>
        <v>0</v>
      </c>
      <c r="BI101">
        <f t="shared" si="105"/>
        <v>0</v>
      </c>
      <c r="BJ101">
        <f t="shared" si="105"/>
        <v>0</v>
      </c>
    </row>
    <row r="102" spans="1:66" x14ac:dyDescent="0.2">
      <c r="A102" s="12">
        <f t="shared" si="93"/>
        <v>2015</v>
      </c>
      <c r="B102" s="13">
        <f t="shared" si="103"/>
        <v>561</v>
      </c>
      <c r="C102" s="14">
        <v>23.4</v>
      </c>
      <c r="D102" s="15">
        <v>1107</v>
      </c>
      <c r="E102" s="16">
        <f t="shared" si="57"/>
        <v>0.67736185383244207</v>
      </c>
      <c r="F102" s="16">
        <f t="shared" si="58"/>
        <v>0.57040998217468808</v>
      </c>
      <c r="G102" s="16">
        <f t="shared" si="94"/>
        <v>1.6042780748663103E-2</v>
      </c>
      <c r="H102" s="16">
        <f t="shared" si="95"/>
        <v>0.50623885918003564</v>
      </c>
      <c r="I102" s="16">
        <f t="shared" si="59"/>
        <v>0.26916221033868093</v>
      </c>
      <c r="J102" s="16">
        <f t="shared" si="60"/>
        <v>0.21390374331550802</v>
      </c>
      <c r="K102" s="16">
        <f t="shared" si="61"/>
        <v>0.39215686274509803</v>
      </c>
      <c r="L102" s="16">
        <f t="shared" si="62"/>
        <v>6.0606060606060608E-2</v>
      </c>
      <c r="M102" s="16">
        <f t="shared" si="63"/>
        <v>0.43137254901960786</v>
      </c>
      <c r="N102" s="16">
        <f t="shared" si="64"/>
        <v>3.3868092691622102E-2</v>
      </c>
      <c r="O102" s="16">
        <f t="shared" si="65"/>
        <v>0.44563279857397503</v>
      </c>
      <c r="P102" s="16">
        <f t="shared" si="66"/>
        <v>1.4260249554367201E-2</v>
      </c>
      <c r="Q102" s="20"/>
      <c r="R102" s="20"/>
      <c r="S102" s="20"/>
      <c r="T102" s="20"/>
      <c r="Y102" s="19">
        <f t="shared" si="73"/>
        <v>2015</v>
      </c>
      <c r="Z102">
        <v>561</v>
      </c>
      <c r="AA102">
        <v>380</v>
      </c>
      <c r="AB102">
        <v>320</v>
      </c>
      <c r="AC102">
        <v>9</v>
      </c>
      <c r="AD102">
        <v>284</v>
      </c>
      <c r="AE102">
        <v>151</v>
      </c>
      <c r="AF102">
        <v>120</v>
      </c>
      <c r="AG102">
        <v>220</v>
      </c>
      <c r="AH102">
        <v>34</v>
      </c>
      <c r="AI102">
        <v>242</v>
      </c>
      <c r="AJ102">
        <v>19</v>
      </c>
      <c r="AK102">
        <v>250</v>
      </c>
      <c r="AL102">
        <v>8</v>
      </c>
      <c r="AU102">
        <f t="shared" si="98"/>
        <v>2015</v>
      </c>
      <c r="AV102">
        <f t="shared" ref="AV102:BH102" si="106">+Z26-Z64-Z102</f>
        <v>0</v>
      </c>
      <c r="AW102">
        <f t="shared" si="106"/>
        <v>0</v>
      </c>
      <c r="AX102">
        <f t="shared" si="106"/>
        <v>0</v>
      </c>
      <c r="AY102">
        <f t="shared" si="106"/>
        <v>0</v>
      </c>
      <c r="AZ102">
        <f t="shared" si="106"/>
        <v>0</v>
      </c>
      <c r="BA102">
        <f t="shared" si="106"/>
        <v>0</v>
      </c>
      <c r="BB102">
        <f t="shared" si="106"/>
        <v>0</v>
      </c>
      <c r="BC102">
        <f t="shared" si="106"/>
        <v>0</v>
      </c>
      <c r="BD102">
        <f t="shared" si="106"/>
        <v>0</v>
      </c>
      <c r="BE102">
        <f t="shared" si="106"/>
        <v>0</v>
      </c>
      <c r="BF102">
        <f t="shared" si="106"/>
        <v>0</v>
      </c>
      <c r="BG102">
        <f t="shared" si="106"/>
        <v>0</v>
      </c>
      <c r="BH102">
        <f t="shared" si="106"/>
        <v>0</v>
      </c>
    </row>
    <row r="103" spans="1:66" x14ac:dyDescent="0.2">
      <c r="A103" s="12">
        <f t="shared" si="93"/>
        <v>2016</v>
      </c>
      <c r="B103" s="13">
        <f t="shared" si="103"/>
        <v>546</v>
      </c>
      <c r="C103" s="14">
        <v>23.1</v>
      </c>
      <c r="D103" s="15">
        <v>1082</v>
      </c>
      <c r="E103" s="16">
        <f t="shared" si="57"/>
        <v>0.68864468864468864</v>
      </c>
      <c r="F103" s="16">
        <f t="shared" si="58"/>
        <v>0.55860805860805862</v>
      </c>
      <c r="G103" s="16">
        <f t="shared" si="94"/>
        <v>1.098901098901099E-2</v>
      </c>
      <c r="H103" s="16">
        <f t="shared" si="95"/>
        <v>0.49633699633699635</v>
      </c>
      <c r="I103" s="16">
        <f t="shared" si="59"/>
        <v>0.23076923076923078</v>
      </c>
      <c r="J103" s="16">
        <f t="shared" si="60"/>
        <v>0.2271062271062271</v>
      </c>
      <c r="K103" s="16">
        <f t="shared" si="61"/>
        <v>0.37912087912087911</v>
      </c>
      <c r="L103" s="16">
        <f t="shared" si="62"/>
        <v>7.1428571428571425E-2</v>
      </c>
      <c r="M103" s="16">
        <f t="shared" si="63"/>
        <v>0.41391941391941389</v>
      </c>
      <c r="N103" s="16">
        <f t="shared" si="64"/>
        <v>3.6630036630036632E-2</v>
      </c>
      <c r="O103" s="20"/>
      <c r="P103" s="20"/>
      <c r="Q103" s="20"/>
      <c r="R103" s="20"/>
      <c r="S103" s="20"/>
      <c r="T103" s="20"/>
      <c r="Y103" s="19">
        <f t="shared" si="73"/>
        <v>2016</v>
      </c>
      <c r="Z103">
        <v>546</v>
      </c>
      <c r="AA103">
        <v>376</v>
      </c>
      <c r="AB103">
        <v>305</v>
      </c>
      <c r="AC103">
        <v>6</v>
      </c>
      <c r="AD103">
        <v>271</v>
      </c>
      <c r="AE103">
        <v>126</v>
      </c>
      <c r="AF103">
        <v>124</v>
      </c>
      <c r="AG103">
        <v>207</v>
      </c>
      <c r="AH103">
        <v>39</v>
      </c>
      <c r="AI103">
        <v>226</v>
      </c>
      <c r="AJ103">
        <v>20</v>
      </c>
      <c r="AU103">
        <f t="shared" si="98"/>
        <v>2016</v>
      </c>
      <c r="AV103">
        <f t="shared" ref="AV103:BF103" si="107">+Z27-Z65-Z103</f>
        <v>0</v>
      </c>
      <c r="AW103">
        <f t="shared" si="107"/>
        <v>0</v>
      </c>
      <c r="AX103">
        <f t="shared" si="107"/>
        <v>0</v>
      </c>
      <c r="AY103">
        <f t="shared" si="107"/>
        <v>0</v>
      </c>
      <c r="AZ103">
        <f t="shared" si="107"/>
        <v>0</v>
      </c>
      <c r="BA103">
        <f t="shared" si="107"/>
        <v>0</v>
      </c>
      <c r="BB103">
        <f t="shared" si="107"/>
        <v>0</v>
      </c>
      <c r="BC103">
        <f t="shared" si="107"/>
        <v>0</v>
      </c>
      <c r="BD103">
        <f t="shared" si="107"/>
        <v>0</v>
      </c>
      <c r="BE103">
        <f t="shared" si="107"/>
        <v>0</v>
      </c>
      <c r="BF103">
        <f t="shared" si="107"/>
        <v>0</v>
      </c>
    </row>
    <row r="104" spans="1:66" x14ac:dyDescent="0.2">
      <c r="A104" s="12">
        <f t="shared" si="93"/>
        <v>2017</v>
      </c>
      <c r="B104" s="13">
        <f t="shared" si="103"/>
        <v>504</v>
      </c>
      <c r="C104" s="14">
        <v>23.4</v>
      </c>
      <c r="D104" s="15">
        <v>1107</v>
      </c>
      <c r="E104" s="16">
        <f t="shared" si="57"/>
        <v>0.64087301587301593</v>
      </c>
      <c r="F104" s="16">
        <f t="shared" si="58"/>
        <v>0.5357142857142857</v>
      </c>
      <c r="G104" s="16">
        <f t="shared" si="94"/>
        <v>1.7857142857142856E-2</v>
      </c>
      <c r="H104" s="16">
        <f t="shared" si="95"/>
        <v>0.48214285714285715</v>
      </c>
      <c r="I104" s="16">
        <f t="shared" si="59"/>
        <v>0.2361111111111111</v>
      </c>
      <c r="J104" s="16">
        <f t="shared" si="60"/>
        <v>0.22817460317460317</v>
      </c>
      <c r="K104" s="16">
        <f t="shared" si="61"/>
        <v>0.35515873015873017</v>
      </c>
      <c r="L104" s="16">
        <f t="shared" si="62"/>
        <v>8.531746031746032E-2</v>
      </c>
      <c r="M104" s="20"/>
      <c r="N104" s="20"/>
      <c r="O104" s="20"/>
      <c r="P104" s="20"/>
      <c r="Q104" s="20"/>
      <c r="R104" s="20"/>
      <c r="S104" s="20"/>
      <c r="T104" s="20"/>
      <c r="Y104" s="19">
        <f t="shared" si="73"/>
        <v>2017</v>
      </c>
      <c r="Z104">
        <v>504</v>
      </c>
      <c r="AA104">
        <v>323</v>
      </c>
      <c r="AB104">
        <v>270</v>
      </c>
      <c r="AC104">
        <v>9</v>
      </c>
      <c r="AD104">
        <v>243</v>
      </c>
      <c r="AE104">
        <v>119</v>
      </c>
      <c r="AF104">
        <v>115</v>
      </c>
      <c r="AG104">
        <v>179</v>
      </c>
      <c r="AH104">
        <v>43</v>
      </c>
      <c r="AU104">
        <f t="shared" si="98"/>
        <v>2017</v>
      </c>
      <c r="AV104">
        <f t="shared" ref="AV104:BD104" si="108">+Z28-Z66-Z104</f>
        <v>0</v>
      </c>
      <c r="AW104">
        <f t="shared" si="108"/>
        <v>0</v>
      </c>
      <c r="AX104">
        <f t="shared" si="108"/>
        <v>0</v>
      </c>
      <c r="AY104">
        <f t="shared" si="108"/>
        <v>0</v>
      </c>
      <c r="AZ104">
        <f t="shared" si="108"/>
        <v>0</v>
      </c>
      <c r="BA104">
        <f t="shared" si="108"/>
        <v>0</v>
      </c>
      <c r="BB104">
        <f t="shared" si="108"/>
        <v>0</v>
      </c>
      <c r="BC104">
        <f t="shared" si="108"/>
        <v>0</v>
      </c>
      <c r="BD104">
        <f t="shared" si="108"/>
        <v>0</v>
      </c>
    </row>
    <row r="105" spans="1:66" x14ac:dyDescent="0.2">
      <c r="A105" s="12">
        <f t="shared" si="93"/>
        <v>2018</v>
      </c>
      <c r="B105" s="13">
        <f t="shared" si="103"/>
        <v>473</v>
      </c>
      <c r="C105" s="14">
        <v>23</v>
      </c>
      <c r="D105" s="15">
        <v>1166</v>
      </c>
      <c r="E105" s="16">
        <f t="shared" si="57"/>
        <v>0.68076109936575058</v>
      </c>
      <c r="F105" s="16">
        <f t="shared" si="58"/>
        <v>0.56659619450317122</v>
      </c>
      <c r="G105" s="16">
        <f t="shared" si="94"/>
        <v>2.9598308668076109E-2</v>
      </c>
      <c r="H105" s="16">
        <f t="shared" si="95"/>
        <v>0.49682875264270615</v>
      </c>
      <c r="I105" s="16">
        <f t="shared" si="59"/>
        <v>0.27906976744186046</v>
      </c>
      <c r="J105" s="16">
        <f t="shared" si="60"/>
        <v>0.1945031712473573</v>
      </c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Y105" s="19">
        <f t="shared" si="73"/>
        <v>2018</v>
      </c>
      <c r="Z105">
        <v>473</v>
      </c>
      <c r="AA105">
        <v>322</v>
      </c>
      <c r="AB105">
        <v>268</v>
      </c>
      <c r="AC105">
        <v>14</v>
      </c>
      <c r="AD105">
        <v>235</v>
      </c>
      <c r="AE105">
        <v>132</v>
      </c>
      <c r="AF105">
        <v>92</v>
      </c>
      <c r="AU105">
        <f t="shared" si="98"/>
        <v>2018</v>
      </c>
      <c r="AV105">
        <f t="shared" ref="AV105:BB105" si="109">+Z29-Z67-Z105</f>
        <v>0</v>
      </c>
      <c r="AW105">
        <f t="shared" si="109"/>
        <v>0</v>
      </c>
      <c r="AX105">
        <f t="shared" si="109"/>
        <v>0</v>
      </c>
      <c r="AY105">
        <f t="shared" si="109"/>
        <v>0</v>
      </c>
      <c r="AZ105">
        <f t="shared" si="109"/>
        <v>0</v>
      </c>
      <c r="BA105">
        <f t="shared" si="109"/>
        <v>0</v>
      </c>
      <c r="BB105">
        <f t="shared" si="109"/>
        <v>0</v>
      </c>
    </row>
    <row r="106" spans="1:66" x14ac:dyDescent="0.2">
      <c r="A106" s="12">
        <f t="shared" si="93"/>
        <v>2019</v>
      </c>
      <c r="B106" s="13">
        <f t="shared" si="103"/>
        <v>438</v>
      </c>
      <c r="C106" s="14">
        <v>23.4</v>
      </c>
      <c r="D106" s="15">
        <v>1155</v>
      </c>
      <c r="E106" s="16">
        <f t="shared" si="57"/>
        <v>0.74200913242009137</v>
      </c>
      <c r="F106" s="16">
        <f t="shared" si="58"/>
        <v>0.64155251141552516</v>
      </c>
      <c r="G106" s="16">
        <f t="shared" si="94"/>
        <v>4.7945205479452052E-2</v>
      </c>
      <c r="H106" s="16">
        <f t="shared" si="95"/>
        <v>0.54109589041095896</v>
      </c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Y106" s="19">
        <f t="shared" si="73"/>
        <v>2019</v>
      </c>
      <c r="Z106">
        <v>438</v>
      </c>
      <c r="AA106">
        <v>325</v>
      </c>
      <c r="AB106">
        <v>281</v>
      </c>
      <c r="AC106">
        <v>21</v>
      </c>
      <c r="AD106">
        <v>237</v>
      </c>
      <c r="AU106">
        <f t="shared" si="98"/>
        <v>2019</v>
      </c>
      <c r="AV106">
        <f>+Z30-Z68-Z106</f>
        <v>0</v>
      </c>
      <c r="AW106">
        <f>+AA30-AA68-AA106</f>
        <v>0</v>
      </c>
      <c r="AX106">
        <f>+AB30-AB68-AB106</f>
        <v>0</v>
      </c>
      <c r="AY106">
        <f>+AC30-AC68-AC106</f>
        <v>0</v>
      </c>
      <c r="AZ106">
        <f>+AD30-AD68-AD106</f>
        <v>0</v>
      </c>
    </row>
    <row r="107" spans="1:66" x14ac:dyDescent="0.2">
      <c r="A107" s="12">
        <f t="shared" si="93"/>
        <v>2020</v>
      </c>
      <c r="B107" s="13">
        <f t="shared" si="103"/>
        <v>374</v>
      </c>
      <c r="C107" s="14">
        <v>23.4</v>
      </c>
      <c r="D107" s="15">
        <v>1154</v>
      </c>
      <c r="E107" s="16">
        <f t="shared" si="57"/>
        <v>0.75401069518716579</v>
      </c>
      <c r="F107" s="16">
        <f t="shared" si="58"/>
        <v>0.62834224598930477</v>
      </c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Y107" s="19">
        <f t="shared" si="73"/>
        <v>2020</v>
      </c>
      <c r="Z107">
        <v>374</v>
      </c>
      <c r="AA107">
        <v>282</v>
      </c>
      <c r="AB107">
        <v>235</v>
      </c>
      <c r="AU107">
        <f t="shared" si="98"/>
        <v>2020</v>
      </c>
      <c r="AV107">
        <f>+Z31-Z69-Z107</f>
        <v>0</v>
      </c>
      <c r="AW107">
        <f>+AA31-AA69-AA107</f>
        <v>0</v>
      </c>
      <c r="AX107">
        <f>+AB31-AB69-AB107</f>
        <v>0</v>
      </c>
    </row>
    <row r="108" spans="1:66" x14ac:dyDescent="0.2">
      <c r="A108" s="12">
        <f t="shared" si="93"/>
        <v>2021</v>
      </c>
      <c r="B108" s="13">
        <f t="shared" si="103"/>
        <v>479</v>
      </c>
      <c r="C108" s="14">
        <v>23</v>
      </c>
      <c r="D108" s="15">
        <v>1189</v>
      </c>
      <c r="E108" s="16">
        <f t="shared" si="57"/>
        <v>0.73277661795407101</v>
      </c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Y108" s="19">
        <f t="shared" si="73"/>
        <v>2021</v>
      </c>
      <c r="Z108">
        <v>479</v>
      </c>
      <c r="AA108">
        <v>351</v>
      </c>
      <c r="AU108">
        <f t="shared" si="98"/>
        <v>2021</v>
      </c>
      <c r="AV108">
        <f>+Z32-Z70-Z108</f>
        <v>0</v>
      </c>
      <c r="AW108">
        <f>+AA32-AA70-AA108</f>
        <v>0</v>
      </c>
    </row>
    <row r="109" spans="1:66" x14ac:dyDescent="0.2">
      <c r="A109" s="12">
        <f t="shared" si="93"/>
        <v>2022</v>
      </c>
      <c r="B109" s="13">
        <f t="shared" si="103"/>
        <v>518</v>
      </c>
      <c r="C109" s="14">
        <v>23.1</v>
      </c>
      <c r="D109" s="15">
        <v>1181</v>
      </c>
      <c r="E109" s="21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Y109" s="19">
        <f t="shared" si="73"/>
        <v>2022</v>
      </c>
      <c r="Z109">
        <v>518</v>
      </c>
      <c r="AU109">
        <f t="shared" si="98"/>
        <v>2022</v>
      </c>
      <c r="AV109">
        <f>+Z33-Z71-Z109</f>
        <v>0</v>
      </c>
    </row>
    <row r="110" spans="1:66" x14ac:dyDescent="0.2">
      <c r="A110" s="57"/>
      <c r="B110" s="23"/>
      <c r="C110" s="24"/>
      <c r="D110" s="25"/>
      <c r="E110" s="21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Y110" s="19"/>
    </row>
    <row r="111" spans="1:66" x14ac:dyDescent="0.2">
      <c r="Y111" s="19"/>
    </row>
    <row r="112" spans="1:66" x14ac:dyDescent="0.2">
      <c r="A112" s="26" t="s">
        <v>24</v>
      </c>
      <c r="B112" s="13">
        <f>AVERAGE(B88:B109)</f>
        <v>663.5</v>
      </c>
      <c r="C112" s="27">
        <f>AVERAGE(C88:C109)</f>
        <v>23.04545454545454</v>
      </c>
      <c r="D112" s="15">
        <f>AVERAGE(D88:D109)</f>
        <v>1109.3181818181818</v>
      </c>
      <c r="E112" s="16">
        <f>AVERAGE(E88:E108)</f>
        <v>0.70510806482565447</v>
      </c>
      <c r="F112" s="16">
        <f>AVERAGE(F88:F107)</f>
        <v>0.5910396309439131</v>
      </c>
      <c r="G112" s="16">
        <f>AVERAGE(G88:G106)</f>
        <v>1.2220523035661434E-2</v>
      </c>
      <c r="H112" s="16">
        <f>AVERAGE(H88:H106)</f>
        <v>0.53590642470905292</v>
      </c>
      <c r="I112" s="16">
        <f>AVERAGE(I88:I105)</f>
        <v>0.20309692452972675</v>
      </c>
      <c r="J112" s="16">
        <f>AVERAGE(J88:J105)</f>
        <v>0.29953115491960763</v>
      </c>
      <c r="K112" s="16">
        <f>AVERAGE(K88:K104)</f>
        <v>0.36443253276640913</v>
      </c>
      <c r="L112" s="16">
        <f>AVERAGE(L88:L104)</f>
        <v>0.1164565497855858</v>
      </c>
      <c r="M112" s="16">
        <f>AVERAGE(M88:M103)</f>
        <v>0.42195784967482158</v>
      </c>
      <c r="N112" s="16">
        <f>AVERAGE(N88:N103)</f>
        <v>6.0407954814783442E-2</v>
      </c>
      <c r="O112" s="16">
        <f>AVERAGE(O88:O102)</f>
        <v>0.44666155557752796</v>
      </c>
      <c r="P112" s="16">
        <f>AVERAGE(P88:P102)</f>
        <v>3.5909974406653881E-2</v>
      </c>
      <c r="Q112" s="16">
        <f>AVERAGE(Q88:Q101)</f>
        <v>0.46047642909842906</v>
      </c>
      <c r="R112" s="16">
        <f>AVERAGE(R88:R101)</f>
        <v>2.7463795425562626E-2</v>
      </c>
      <c r="S112" s="16">
        <f>AVERAGE(S88:S100)</f>
        <v>0.47137571794591299</v>
      </c>
      <c r="T112" s="16">
        <f>AVERAGE(T88:T100)</f>
        <v>2.0167071351294995E-2</v>
      </c>
      <c r="U112" s="16">
        <f>AVERAGE(U88:U99)</f>
        <v>0.47898790549047687</v>
      </c>
      <c r="V112" s="16">
        <f>AVERAGE(V88:V99)</f>
        <v>1.5615831051478117E-2</v>
      </c>
      <c r="Y112" s="19"/>
    </row>
    <row r="113" spans="1:44" x14ac:dyDescent="0.2">
      <c r="A113" s="28"/>
      <c r="B113" s="23"/>
      <c r="C113" s="29"/>
      <c r="D113" s="23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2"/>
      <c r="V113" s="22"/>
      <c r="Y113" s="19"/>
    </row>
    <row r="114" spans="1:44" x14ac:dyDescent="0.2">
      <c r="Y114" s="19"/>
    </row>
    <row r="115" spans="1:44" x14ac:dyDescent="0.2">
      <c r="F115" s="2" t="str">
        <f>+F39</f>
        <v>CSRDE  RETENTION SURVEY -  2021-22 (Fall 2022 Update)</v>
      </c>
      <c r="G115" s="2"/>
      <c r="H115" s="2"/>
      <c r="Y115" s="19"/>
    </row>
    <row r="116" spans="1:44" x14ac:dyDescent="0.2">
      <c r="D116" s="2" t="str">
        <f>$D$2</f>
        <v>Section I:    Institution-wide Rates for All First-time, Full-time, Bachelor-degree-seeking Freshmen</v>
      </c>
      <c r="Y116" s="19"/>
    </row>
    <row r="117" spans="1:44" x14ac:dyDescent="0.2">
      <c r="Y117" s="19"/>
    </row>
    <row r="118" spans="1:44" x14ac:dyDescent="0.2">
      <c r="A118" t="str">
        <f>$A$4</f>
        <v>Institution : The University of Montana - Missoula</v>
      </c>
      <c r="Y118" s="19"/>
    </row>
    <row r="119" spans="1:44" x14ac:dyDescent="0.2">
      <c r="Y119" s="19"/>
    </row>
    <row r="120" spans="1:44" x14ac:dyDescent="0.2">
      <c r="A120" t="s">
        <v>54</v>
      </c>
      <c r="V120" s="3" t="s">
        <v>46</v>
      </c>
      <c r="Y120" s="19"/>
      <c r="Z120" t="str">
        <f>+A120</f>
        <v>Subgroup: African American</v>
      </c>
    </row>
    <row r="121" spans="1:44" x14ac:dyDescent="0.2">
      <c r="A121" t="str">
        <f>+A83</f>
        <v>Omitted pre-pharm, pre-engineering and pre-nursing</v>
      </c>
      <c r="Y121" s="19"/>
    </row>
    <row r="122" spans="1:44" x14ac:dyDescent="0.2">
      <c r="A122" s="62"/>
      <c r="B122" s="6"/>
      <c r="C122" s="62"/>
      <c r="D122" s="62"/>
      <c r="E122" s="75" t="s">
        <v>3</v>
      </c>
      <c r="F122" s="76"/>
      <c r="G122" s="75" t="s">
        <v>4</v>
      </c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6"/>
      <c r="AA122" s="73" t="s">
        <v>3</v>
      </c>
      <c r="AB122" s="73"/>
      <c r="AC122" s="73" t="s">
        <v>4</v>
      </c>
      <c r="AD122" s="73"/>
      <c r="AE122" s="73"/>
      <c r="AF122" s="73"/>
      <c r="AG122" s="73"/>
      <c r="AH122" s="73"/>
      <c r="AI122" s="73"/>
      <c r="AJ122" s="73"/>
      <c r="AK122" s="73"/>
      <c r="AL122" s="73"/>
      <c r="AM122" s="73"/>
      <c r="AN122" s="73"/>
      <c r="AO122" s="73"/>
      <c r="AP122" s="73"/>
      <c r="AQ122" s="73"/>
      <c r="AR122" s="73"/>
    </row>
    <row r="123" spans="1:44" x14ac:dyDescent="0.2">
      <c r="A123" s="62"/>
      <c r="B123" s="7" t="s">
        <v>5</v>
      </c>
      <c r="C123" s="8" t="s">
        <v>6</v>
      </c>
      <c r="D123" s="8" t="s">
        <v>6</v>
      </c>
      <c r="E123" s="8" t="s">
        <v>7</v>
      </c>
      <c r="F123" s="8" t="s">
        <v>7</v>
      </c>
      <c r="G123" s="75" t="s">
        <v>62</v>
      </c>
      <c r="H123" s="76"/>
      <c r="I123" s="75" t="s">
        <v>8</v>
      </c>
      <c r="J123" s="76"/>
      <c r="K123" s="75" t="s">
        <v>9</v>
      </c>
      <c r="L123" s="76"/>
      <c r="M123" s="75" t="s">
        <v>10</v>
      </c>
      <c r="N123" s="76"/>
      <c r="O123" s="74" t="s">
        <v>11</v>
      </c>
      <c r="P123" s="74"/>
      <c r="Q123" s="74" t="s">
        <v>12</v>
      </c>
      <c r="R123" s="74"/>
      <c r="S123" s="74" t="s">
        <v>13</v>
      </c>
      <c r="T123" s="74"/>
      <c r="U123" s="75" t="s">
        <v>14</v>
      </c>
      <c r="V123" s="76"/>
      <c r="Z123" t="s">
        <v>5</v>
      </c>
      <c r="AA123" t="s">
        <v>7</v>
      </c>
      <c r="AB123" t="s">
        <v>7</v>
      </c>
      <c r="AC123" t="s">
        <v>62</v>
      </c>
      <c r="AE123" t="s">
        <v>8</v>
      </c>
      <c r="AG123" t="s">
        <v>9</v>
      </c>
      <c r="AI123" t="s">
        <v>10</v>
      </c>
      <c r="AK123" s="77" t="s">
        <v>11</v>
      </c>
      <c r="AL123" s="77"/>
      <c r="AM123" s="77" t="s">
        <v>12</v>
      </c>
      <c r="AN123" s="77"/>
      <c r="AO123" s="77" t="s">
        <v>13</v>
      </c>
      <c r="AP123" s="77"/>
      <c r="AQ123" t="s">
        <v>14</v>
      </c>
    </row>
    <row r="124" spans="1:44" x14ac:dyDescent="0.2">
      <c r="A124" s="64" t="s">
        <v>15</v>
      </c>
      <c r="B124" s="10" t="s">
        <v>16</v>
      </c>
      <c r="C124" s="11" t="s">
        <v>17</v>
      </c>
      <c r="D124" s="11" t="s">
        <v>18</v>
      </c>
      <c r="E124" s="11" t="s">
        <v>19</v>
      </c>
      <c r="F124" s="11" t="s">
        <v>20</v>
      </c>
      <c r="G124" s="64" t="s">
        <v>21</v>
      </c>
      <c r="H124" s="64" t="s">
        <v>22</v>
      </c>
      <c r="I124" s="64" t="s">
        <v>21</v>
      </c>
      <c r="J124" s="64" t="s">
        <v>22</v>
      </c>
      <c r="K124" s="64" t="s">
        <v>21</v>
      </c>
      <c r="L124" s="64" t="s">
        <v>22</v>
      </c>
      <c r="M124" s="64" t="s">
        <v>21</v>
      </c>
      <c r="N124" s="64" t="s">
        <v>22</v>
      </c>
      <c r="O124" s="64" t="s">
        <v>21</v>
      </c>
      <c r="P124" s="64" t="s">
        <v>22</v>
      </c>
      <c r="Q124" s="64" t="s">
        <v>21</v>
      </c>
      <c r="R124" s="64" t="s">
        <v>22</v>
      </c>
      <c r="S124" s="64" t="s">
        <v>21</v>
      </c>
      <c r="T124" s="64" t="s">
        <v>22</v>
      </c>
      <c r="U124" s="64" t="s">
        <v>21</v>
      </c>
      <c r="V124" s="64" t="s">
        <v>22</v>
      </c>
      <c r="Z124" t="s">
        <v>16</v>
      </c>
      <c r="AA124" t="s">
        <v>19</v>
      </c>
      <c r="AB124" t="s">
        <v>20</v>
      </c>
      <c r="AC124" t="s">
        <v>21</v>
      </c>
      <c r="AD124" t="s">
        <v>22</v>
      </c>
      <c r="AE124" t="s">
        <v>21</v>
      </c>
      <c r="AF124" t="s">
        <v>22</v>
      </c>
      <c r="AG124" t="s">
        <v>21</v>
      </c>
      <c r="AH124" t="s">
        <v>22</v>
      </c>
      <c r="AI124" t="s">
        <v>21</v>
      </c>
      <c r="AJ124" t="s">
        <v>22</v>
      </c>
      <c r="AK124" t="s">
        <v>21</v>
      </c>
      <c r="AL124" t="s">
        <v>22</v>
      </c>
      <c r="AM124" t="s">
        <v>21</v>
      </c>
      <c r="AN124" t="s">
        <v>22</v>
      </c>
      <c r="AO124" t="s">
        <v>21</v>
      </c>
      <c r="AP124" t="s">
        <v>22</v>
      </c>
      <c r="AQ124" t="s">
        <v>21</v>
      </c>
      <c r="AR124" t="s">
        <v>22</v>
      </c>
    </row>
    <row r="125" spans="1:44" x14ac:dyDescent="0.2">
      <c r="A125" s="5"/>
      <c r="B125" s="6"/>
      <c r="C125" s="5"/>
      <c r="D125" s="5"/>
      <c r="E125" s="5"/>
      <c r="F125" s="5"/>
      <c r="G125" s="62"/>
      <c r="H125" s="51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Y125" s="19"/>
    </row>
    <row r="126" spans="1:44" x14ac:dyDescent="0.2">
      <c r="A126" s="12" t="s">
        <v>57</v>
      </c>
      <c r="B126" s="13">
        <f t="shared" ref="B126:B132" si="110">+IF(ISNUMBER(Z126),Z126,0)</f>
        <v>7</v>
      </c>
      <c r="C126" s="14">
        <v>19.5</v>
      </c>
      <c r="D126" s="15">
        <v>865</v>
      </c>
      <c r="E126" s="16">
        <f t="shared" ref="E126:E146" si="111">+IF(ISNUMBER(AA126),AA126/B126,0)</f>
        <v>0.7142857142857143</v>
      </c>
      <c r="F126" s="16">
        <f t="shared" ref="F126:F145" si="112">+IF(ISNUMBER(AB126),AB126/B126,0)</f>
        <v>0.5714285714285714</v>
      </c>
      <c r="G126" s="16">
        <f>+IF(ISNUMBER(AC126),AC126/B126,0)</f>
        <v>0</v>
      </c>
      <c r="H126" s="16">
        <f>+IF(ISNUMBER(AD126),AD126/B126,0)</f>
        <v>0.5714285714285714</v>
      </c>
      <c r="I126" s="16">
        <f t="shared" ref="I126:I143" si="113">+IF(ISNUMBER(AE126),AE126/B126,0)</f>
        <v>0</v>
      </c>
      <c r="J126" s="16">
        <f t="shared" ref="J126:J143" si="114">+IF(ISNUMBER(AF126),AF126/B126,0)</f>
        <v>0.42857142857142855</v>
      </c>
      <c r="K126" s="16">
        <f t="shared" ref="K126:K142" si="115">+IF(ISNUMBER(AG126),AG126/B126,0)</f>
        <v>0.14285714285714285</v>
      </c>
      <c r="L126" s="16">
        <f t="shared" ref="L126:L142" si="116">+IF(ISNUMBER(AH126),AH126/B126,0)</f>
        <v>0.14285714285714285</v>
      </c>
      <c r="M126" s="16">
        <f t="shared" ref="M126:M141" si="117">+IF(ISNUMBER(AI126),AI126/B126,0)</f>
        <v>0.42857142857142855</v>
      </c>
      <c r="N126" s="16">
        <f t="shared" ref="N126:N141" si="118">+IF(ISNUMBER(AJ126),AJ126/B126,0)</f>
        <v>0</v>
      </c>
      <c r="O126" s="16">
        <f t="shared" ref="O126:O140" si="119">+IF(ISNUMBER(AK126),AK126/B126,0)</f>
        <v>0.42857142857142855</v>
      </c>
      <c r="P126" s="16">
        <f t="shared" ref="P126:P140" si="120">+IF(ISNUMBER(AL126),AL126/B126,0)</f>
        <v>0</v>
      </c>
      <c r="Q126" s="16">
        <f t="shared" ref="Q126:Q139" si="121">+IF(ISNUMBER(AM126),AM126/B126,0)</f>
        <v>0.42857142857142855</v>
      </c>
      <c r="R126" s="16">
        <f t="shared" ref="R126:R139" si="122">+IF(ISNUMBER(AN126),AN126/B126,0)</f>
        <v>0</v>
      </c>
      <c r="S126" s="16">
        <f t="shared" ref="S126:S128" si="123">+IF(ISNUMBER(AO126),AO126/B126,0)</f>
        <v>0.42857142857142855</v>
      </c>
      <c r="T126" s="16">
        <f t="shared" ref="T126:T128" si="124">+IF(ISNUMBER(AP126),AP126/B126,0)</f>
        <v>0</v>
      </c>
      <c r="U126" s="18">
        <f t="shared" ref="U126:U127" si="125">+IF(ISNUMBER(AQ126),AQ126/B126,0)</f>
        <v>0.42857142857142855</v>
      </c>
      <c r="V126" s="18">
        <f t="shared" ref="V126:V127" si="126">+IF(ISNUMBER(AR126),AR126/B126,0)</f>
        <v>0</v>
      </c>
      <c r="Y126" s="19" t="str">
        <f t="shared" ref="Y126:Y147" si="127">+A126</f>
        <v>2001</v>
      </c>
      <c r="Z126">
        <v>7</v>
      </c>
      <c r="AA126">
        <v>5</v>
      </c>
      <c r="AB126">
        <v>4</v>
      </c>
      <c r="AC126">
        <v>0</v>
      </c>
      <c r="AD126">
        <v>4</v>
      </c>
      <c r="AE126">
        <v>0</v>
      </c>
      <c r="AF126">
        <v>3</v>
      </c>
      <c r="AG126">
        <v>1</v>
      </c>
      <c r="AH126">
        <v>1</v>
      </c>
      <c r="AI126">
        <v>3</v>
      </c>
      <c r="AJ126">
        <v>0</v>
      </c>
      <c r="AK126">
        <v>3</v>
      </c>
      <c r="AL126">
        <v>0</v>
      </c>
      <c r="AM126">
        <v>3</v>
      </c>
      <c r="AN126">
        <v>0</v>
      </c>
      <c r="AO126">
        <v>3</v>
      </c>
      <c r="AP126">
        <v>0</v>
      </c>
      <c r="AQ126">
        <v>3</v>
      </c>
      <c r="AR126">
        <v>0</v>
      </c>
    </row>
    <row r="127" spans="1:44" x14ac:dyDescent="0.2">
      <c r="A127" s="12">
        <f t="shared" ref="A127:A147" si="128">+A126+1</f>
        <v>2002</v>
      </c>
      <c r="B127" s="13">
        <f t="shared" si="110"/>
        <v>7</v>
      </c>
      <c r="C127" s="14">
        <v>13</v>
      </c>
      <c r="D127" s="15">
        <v>785</v>
      </c>
      <c r="E127" s="16">
        <f t="shared" si="111"/>
        <v>0.5714285714285714</v>
      </c>
      <c r="F127" s="16">
        <f t="shared" si="112"/>
        <v>0.42857142857142855</v>
      </c>
      <c r="G127" s="16">
        <f t="shared" ref="G127:G144" si="129">+IF(ISNUMBER(AC127),AC127/B127,0)</f>
        <v>0.14285714285714285</v>
      </c>
      <c r="H127" s="16">
        <f t="shared" ref="H127:H144" si="130">+IF(ISNUMBER(AD127),AD127/B127,0)</f>
        <v>0</v>
      </c>
      <c r="I127" s="16">
        <f t="shared" si="113"/>
        <v>0.14285714285714285</v>
      </c>
      <c r="J127" s="16">
        <f t="shared" si="114"/>
        <v>0</v>
      </c>
      <c r="K127" s="16">
        <f t="shared" si="115"/>
        <v>0.14285714285714285</v>
      </c>
      <c r="L127" s="16">
        <f t="shared" si="116"/>
        <v>0</v>
      </c>
      <c r="M127" s="16">
        <f t="shared" si="117"/>
        <v>0.14285714285714285</v>
      </c>
      <c r="N127" s="16">
        <f t="shared" si="118"/>
        <v>0</v>
      </c>
      <c r="O127" s="16">
        <f t="shared" si="119"/>
        <v>0.14285714285714285</v>
      </c>
      <c r="P127" s="16">
        <f t="shared" si="120"/>
        <v>0</v>
      </c>
      <c r="Q127" s="16">
        <f t="shared" si="121"/>
        <v>0.14285714285714285</v>
      </c>
      <c r="R127" s="16">
        <f t="shared" si="122"/>
        <v>0</v>
      </c>
      <c r="S127" s="16">
        <f t="shared" si="123"/>
        <v>0.14285714285714285</v>
      </c>
      <c r="T127" s="16">
        <f t="shared" si="124"/>
        <v>0</v>
      </c>
      <c r="U127" s="18">
        <f t="shared" si="125"/>
        <v>0.14285714285714285</v>
      </c>
      <c r="V127" s="18">
        <f t="shared" si="126"/>
        <v>0</v>
      </c>
      <c r="Y127" s="19">
        <f t="shared" si="127"/>
        <v>2002</v>
      </c>
      <c r="Z127">
        <v>7</v>
      </c>
      <c r="AA127">
        <v>4</v>
      </c>
      <c r="AB127">
        <v>3</v>
      </c>
      <c r="AC127">
        <v>1</v>
      </c>
      <c r="AD127">
        <v>0</v>
      </c>
      <c r="AE127">
        <v>1</v>
      </c>
      <c r="AF127">
        <v>0</v>
      </c>
      <c r="AG127">
        <v>1</v>
      </c>
      <c r="AH127">
        <v>0</v>
      </c>
      <c r="AI127">
        <v>1</v>
      </c>
      <c r="AJ127">
        <v>0</v>
      </c>
      <c r="AK127">
        <v>1</v>
      </c>
      <c r="AL127">
        <v>0</v>
      </c>
      <c r="AM127">
        <v>1</v>
      </c>
      <c r="AN127">
        <v>0</v>
      </c>
      <c r="AO127">
        <v>1</v>
      </c>
      <c r="AP127">
        <v>0</v>
      </c>
      <c r="AQ127">
        <v>1</v>
      </c>
      <c r="AR127">
        <v>0</v>
      </c>
    </row>
    <row r="128" spans="1:44" x14ac:dyDescent="0.2">
      <c r="A128" s="12">
        <f t="shared" si="128"/>
        <v>2003</v>
      </c>
      <c r="B128" s="13">
        <f t="shared" si="110"/>
        <v>14</v>
      </c>
      <c r="C128" s="14">
        <v>21.7</v>
      </c>
      <c r="D128" s="15">
        <v>1053</v>
      </c>
      <c r="E128" s="16">
        <f t="shared" si="111"/>
        <v>0.9285714285714286</v>
      </c>
      <c r="F128" s="16">
        <f t="shared" si="112"/>
        <v>0.5714285714285714</v>
      </c>
      <c r="G128" s="16">
        <f t="shared" si="129"/>
        <v>0</v>
      </c>
      <c r="H128" s="16">
        <f t="shared" si="130"/>
        <v>0.5714285714285714</v>
      </c>
      <c r="I128" s="16">
        <f t="shared" si="113"/>
        <v>0.14285714285714285</v>
      </c>
      <c r="J128" s="16">
        <f t="shared" si="114"/>
        <v>0.35714285714285715</v>
      </c>
      <c r="K128" s="16">
        <f t="shared" si="115"/>
        <v>0.21428571428571427</v>
      </c>
      <c r="L128" s="16">
        <f t="shared" si="116"/>
        <v>7.1428571428571425E-2</v>
      </c>
      <c r="M128" s="16">
        <f t="shared" si="117"/>
        <v>0.21428571428571427</v>
      </c>
      <c r="N128" s="16">
        <f t="shared" si="118"/>
        <v>7.1428571428571425E-2</v>
      </c>
      <c r="O128" s="16">
        <f t="shared" si="119"/>
        <v>0.21428571428571427</v>
      </c>
      <c r="P128" s="16">
        <f t="shared" si="120"/>
        <v>0</v>
      </c>
      <c r="Q128" s="16">
        <f t="shared" si="121"/>
        <v>0.2857142857142857</v>
      </c>
      <c r="R128" s="16">
        <f t="shared" si="122"/>
        <v>0</v>
      </c>
      <c r="S128" s="16">
        <f t="shared" si="123"/>
        <v>0.2857142857142857</v>
      </c>
      <c r="T128" s="16">
        <f t="shared" si="124"/>
        <v>0</v>
      </c>
      <c r="U128" s="18">
        <f t="shared" ref="U128" si="131">+IF(ISNUMBER(AQ128),AQ128/B128,0)</f>
        <v>0.2857142857142857</v>
      </c>
      <c r="V128" s="18">
        <f t="shared" ref="V128" si="132">+IF(ISNUMBER(AR128),AR128/B128,0)</f>
        <v>0</v>
      </c>
      <c r="Y128" s="19">
        <f t="shared" si="127"/>
        <v>2003</v>
      </c>
      <c r="Z128">
        <v>14</v>
      </c>
      <c r="AA128">
        <v>13</v>
      </c>
      <c r="AB128">
        <v>8</v>
      </c>
      <c r="AC128">
        <v>0</v>
      </c>
      <c r="AD128">
        <v>8</v>
      </c>
      <c r="AE128">
        <v>2</v>
      </c>
      <c r="AF128">
        <v>5</v>
      </c>
      <c r="AG128">
        <v>3</v>
      </c>
      <c r="AH128">
        <v>1</v>
      </c>
      <c r="AI128">
        <v>3</v>
      </c>
      <c r="AJ128">
        <v>1</v>
      </c>
      <c r="AK128">
        <v>3</v>
      </c>
      <c r="AL128">
        <v>0</v>
      </c>
      <c r="AM128">
        <v>4</v>
      </c>
      <c r="AN128">
        <v>0</v>
      </c>
      <c r="AO128">
        <v>4</v>
      </c>
      <c r="AP128">
        <v>0</v>
      </c>
      <c r="AQ128">
        <v>4</v>
      </c>
      <c r="AR128">
        <v>0</v>
      </c>
    </row>
    <row r="129" spans="1:44" x14ac:dyDescent="0.2">
      <c r="A129" s="12">
        <f t="shared" si="128"/>
        <v>2004</v>
      </c>
      <c r="B129" s="13">
        <f t="shared" si="110"/>
        <v>11</v>
      </c>
      <c r="C129" s="14">
        <v>17.3</v>
      </c>
      <c r="D129" s="15">
        <v>997</v>
      </c>
      <c r="E129" s="16">
        <f t="shared" si="111"/>
        <v>0.63636363636363635</v>
      </c>
      <c r="F129" s="16">
        <f t="shared" si="112"/>
        <v>0.81818181818181823</v>
      </c>
      <c r="G129" s="16">
        <f t="shared" si="129"/>
        <v>0</v>
      </c>
      <c r="H129" s="16">
        <f t="shared" si="130"/>
        <v>0.45454545454545453</v>
      </c>
      <c r="I129" s="16">
        <f t="shared" si="113"/>
        <v>9.0909090909090912E-2</v>
      </c>
      <c r="J129" s="16">
        <f t="shared" si="114"/>
        <v>0.45454545454545453</v>
      </c>
      <c r="K129" s="16">
        <f t="shared" si="115"/>
        <v>0.18181818181818182</v>
      </c>
      <c r="L129" s="16">
        <f t="shared" si="116"/>
        <v>0.18181818181818182</v>
      </c>
      <c r="M129" s="16">
        <f t="shared" si="117"/>
        <v>0.18181818181818182</v>
      </c>
      <c r="N129" s="16">
        <f t="shared" si="118"/>
        <v>0.18181818181818182</v>
      </c>
      <c r="O129" s="16">
        <f t="shared" si="119"/>
        <v>0.18181818181818182</v>
      </c>
      <c r="P129" s="16">
        <f t="shared" si="120"/>
        <v>0</v>
      </c>
      <c r="Q129" s="16">
        <f t="shared" si="121"/>
        <v>0.18181818181818182</v>
      </c>
      <c r="R129" s="16">
        <f t="shared" si="122"/>
        <v>0</v>
      </c>
      <c r="S129" s="16">
        <f t="shared" ref="S129:S138" si="133">+IF(ISNUMBER(AO129),AO129/B129,0)</f>
        <v>0.18181818181818182</v>
      </c>
      <c r="T129" s="16">
        <f t="shared" ref="T129:T138" si="134">+IF(ISNUMBER(AP129),AP129/B129,0)</f>
        <v>0</v>
      </c>
      <c r="U129" s="18">
        <f t="shared" ref="U129:U137" si="135">+IF(ISNUMBER(AQ129),AQ129/B129,0)</f>
        <v>0.18181818181818182</v>
      </c>
      <c r="V129" s="18">
        <f t="shared" ref="V129:V137" si="136">+IF(ISNUMBER(AR129),AR129/B129,0)</f>
        <v>0</v>
      </c>
      <c r="Y129" s="19">
        <f t="shared" si="127"/>
        <v>2004</v>
      </c>
      <c r="Z129">
        <v>11</v>
      </c>
      <c r="AA129">
        <v>7</v>
      </c>
      <c r="AB129">
        <v>9</v>
      </c>
      <c r="AC129">
        <v>0</v>
      </c>
      <c r="AD129">
        <v>5</v>
      </c>
      <c r="AE129">
        <v>1</v>
      </c>
      <c r="AF129">
        <v>5</v>
      </c>
      <c r="AG129">
        <v>2</v>
      </c>
      <c r="AH129">
        <v>2</v>
      </c>
      <c r="AI129">
        <v>2</v>
      </c>
      <c r="AJ129">
        <v>2</v>
      </c>
      <c r="AK129">
        <v>2</v>
      </c>
      <c r="AL129">
        <v>0</v>
      </c>
      <c r="AM129">
        <v>2</v>
      </c>
      <c r="AN129">
        <v>0</v>
      </c>
      <c r="AO129">
        <v>2</v>
      </c>
      <c r="AP129">
        <v>0</v>
      </c>
      <c r="AQ129">
        <v>2</v>
      </c>
      <c r="AR129">
        <v>0</v>
      </c>
    </row>
    <row r="130" spans="1:44" x14ac:dyDescent="0.2">
      <c r="A130" s="12">
        <f t="shared" si="128"/>
        <v>2005</v>
      </c>
      <c r="B130" s="13">
        <f t="shared" si="110"/>
        <v>9</v>
      </c>
      <c r="C130" s="14">
        <v>21</v>
      </c>
      <c r="D130" s="15">
        <v>840</v>
      </c>
      <c r="E130" s="16">
        <f t="shared" si="111"/>
        <v>0.88888888888888884</v>
      </c>
      <c r="F130" s="16">
        <f t="shared" si="112"/>
        <v>0.44444444444444442</v>
      </c>
      <c r="G130" s="16">
        <f t="shared" si="129"/>
        <v>0</v>
      </c>
      <c r="H130" s="16">
        <f t="shared" si="130"/>
        <v>0.55555555555555558</v>
      </c>
      <c r="I130" s="16">
        <f t="shared" si="113"/>
        <v>0.1111111111111111</v>
      </c>
      <c r="J130" s="16">
        <f t="shared" si="114"/>
        <v>0.44444444444444442</v>
      </c>
      <c r="K130" s="16">
        <f t="shared" si="115"/>
        <v>0.33333333333333331</v>
      </c>
      <c r="L130" s="16">
        <f t="shared" si="116"/>
        <v>0.1111111111111111</v>
      </c>
      <c r="M130" s="16">
        <f t="shared" si="117"/>
        <v>0.33333333333333331</v>
      </c>
      <c r="N130" s="16">
        <f t="shared" si="118"/>
        <v>0.1111111111111111</v>
      </c>
      <c r="O130" s="16">
        <f t="shared" si="119"/>
        <v>0.33333333333333331</v>
      </c>
      <c r="P130" s="16">
        <f t="shared" si="120"/>
        <v>0.1111111111111111</v>
      </c>
      <c r="Q130" s="16">
        <f t="shared" si="121"/>
        <v>0.44444444444444442</v>
      </c>
      <c r="R130" s="16">
        <f t="shared" si="122"/>
        <v>0</v>
      </c>
      <c r="S130" s="16">
        <f t="shared" si="133"/>
        <v>0.44444444444444442</v>
      </c>
      <c r="T130" s="16">
        <f t="shared" si="134"/>
        <v>0.1111111111111111</v>
      </c>
      <c r="U130" s="18">
        <f t="shared" si="135"/>
        <v>0.55555555555555558</v>
      </c>
      <c r="V130" s="18">
        <f t="shared" si="136"/>
        <v>0</v>
      </c>
      <c r="Y130" s="19">
        <f t="shared" si="127"/>
        <v>2005</v>
      </c>
      <c r="Z130">
        <v>9</v>
      </c>
      <c r="AA130">
        <v>8</v>
      </c>
      <c r="AB130">
        <v>4</v>
      </c>
      <c r="AC130">
        <v>0</v>
      </c>
      <c r="AD130">
        <v>5</v>
      </c>
      <c r="AE130">
        <v>1</v>
      </c>
      <c r="AF130">
        <v>4</v>
      </c>
      <c r="AG130">
        <v>3</v>
      </c>
      <c r="AH130">
        <v>1</v>
      </c>
      <c r="AI130">
        <v>3</v>
      </c>
      <c r="AJ130">
        <v>1</v>
      </c>
      <c r="AK130">
        <v>3</v>
      </c>
      <c r="AL130">
        <v>1</v>
      </c>
      <c r="AM130">
        <v>4</v>
      </c>
      <c r="AN130">
        <v>0</v>
      </c>
      <c r="AO130">
        <v>4</v>
      </c>
      <c r="AP130">
        <v>1</v>
      </c>
      <c r="AQ130">
        <v>5</v>
      </c>
      <c r="AR130">
        <v>0</v>
      </c>
    </row>
    <row r="131" spans="1:44" x14ac:dyDescent="0.2">
      <c r="A131" s="12">
        <f t="shared" si="128"/>
        <v>2006</v>
      </c>
      <c r="B131" s="13">
        <f t="shared" si="110"/>
        <v>12</v>
      </c>
      <c r="C131" s="14">
        <v>19</v>
      </c>
      <c r="D131" s="15">
        <v>1005</v>
      </c>
      <c r="E131" s="16">
        <f t="shared" si="111"/>
        <v>0.58333333333333337</v>
      </c>
      <c r="F131" s="16">
        <f t="shared" si="112"/>
        <v>0.41666666666666669</v>
      </c>
      <c r="G131" s="16">
        <f t="shared" si="129"/>
        <v>0</v>
      </c>
      <c r="H131" s="16">
        <f t="shared" si="130"/>
        <v>0.16666666666666666</v>
      </c>
      <c r="I131" s="16">
        <f t="shared" si="113"/>
        <v>0</v>
      </c>
      <c r="J131" s="16">
        <f t="shared" si="114"/>
        <v>0.33333333333333331</v>
      </c>
      <c r="K131" s="16">
        <f t="shared" si="115"/>
        <v>8.3333333333333329E-2</v>
      </c>
      <c r="L131" s="16">
        <f t="shared" si="116"/>
        <v>0.16666666666666666</v>
      </c>
      <c r="M131" s="16">
        <f t="shared" si="117"/>
        <v>0.16666666666666666</v>
      </c>
      <c r="N131" s="16">
        <f t="shared" si="118"/>
        <v>0</v>
      </c>
      <c r="O131" s="16">
        <f t="shared" si="119"/>
        <v>0.16666666666666666</v>
      </c>
      <c r="P131" s="16">
        <f t="shared" si="120"/>
        <v>8.3333333333333329E-2</v>
      </c>
      <c r="Q131" s="16">
        <f t="shared" si="121"/>
        <v>0.16666666666666666</v>
      </c>
      <c r="R131" s="16">
        <f t="shared" si="122"/>
        <v>8.3333333333333329E-2</v>
      </c>
      <c r="S131" s="16">
        <f t="shared" si="133"/>
        <v>0.16666666666666666</v>
      </c>
      <c r="T131" s="16">
        <f t="shared" si="134"/>
        <v>0</v>
      </c>
      <c r="U131" s="18">
        <f t="shared" si="135"/>
        <v>0.16666666666666666</v>
      </c>
      <c r="V131" s="18">
        <f t="shared" si="136"/>
        <v>0</v>
      </c>
      <c r="Y131" s="19">
        <f t="shared" si="127"/>
        <v>2006</v>
      </c>
      <c r="Z131">
        <v>12</v>
      </c>
      <c r="AA131">
        <v>7</v>
      </c>
      <c r="AB131">
        <v>5</v>
      </c>
      <c r="AC131">
        <v>0</v>
      </c>
      <c r="AD131">
        <v>2</v>
      </c>
      <c r="AE131">
        <v>0</v>
      </c>
      <c r="AF131">
        <v>4</v>
      </c>
      <c r="AG131">
        <v>1</v>
      </c>
      <c r="AH131">
        <v>2</v>
      </c>
      <c r="AI131">
        <v>2</v>
      </c>
      <c r="AJ131">
        <v>0</v>
      </c>
      <c r="AK131">
        <v>2</v>
      </c>
      <c r="AL131">
        <v>1</v>
      </c>
      <c r="AM131">
        <v>2</v>
      </c>
      <c r="AN131">
        <v>1</v>
      </c>
      <c r="AO131">
        <v>2</v>
      </c>
      <c r="AP131">
        <v>0</v>
      </c>
      <c r="AQ131">
        <v>2</v>
      </c>
      <c r="AR131">
        <v>0</v>
      </c>
    </row>
    <row r="132" spans="1:44" x14ac:dyDescent="0.2">
      <c r="A132" s="12">
        <f t="shared" si="128"/>
        <v>2007</v>
      </c>
      <c r="B132" s="13">
        <f t="shared" si="110"/>
        <v>8</v>
      </c>
      <c r="C132" s="14">
        <v>21.5</v>
      </c>
      <c r="D132" s="15">
        <v>993</v>
      </c>
      <c r="E132" s="16">
        <f t="shared" si="111"/>
        <v>0.5</v>
      </c>
      <c r="F132" s="16">
        <f t="shared" si="112"/>
        <v>0.5</v>
      </c>
      <c r="G132" s="16">
        <f t="shared" si="129"/>
        <v>0</v>
      </c>
      <c r="H132" s="16">
        <f t="shared" si="130"/>
        <v>0.5</v>
      </c>
      <c r="I132" s="16">
        <f t="shared" si="113"/>
        <v>0.25</v>
      </c>
      <c r="J132" s="16">
        <f t="shared" si="114"/>
        <v>0.25</v>
      </c>
      <c r="K132" s="16">
        <f t="shared" si="115"/>
        <v>0.375</v>
      </c>
      <c r="L132" s="16">
        <f t="shared" si="116"/>
        <v>0.125</v>
      </c>
      <c r="M132" s="16">
        <f t="shared" si="117"/>
        <v>0.5</v>
      </c>
      <c r="N132" s="16">
        <f t="shared" si="118"/>
        <v>0</v>
      </c>
      <c r="O132" s="16">
        <f t="shared" si="119"/>
        <v>0.5</v>
      </c>
      <c r="P132" s="16">
        <f t="shared" si="120"/>
        <v>0</v>
      </c>
      <c r="Q132" s="16">
        <f t="shared" si="121"/>
        <v>0.5</v>
      </c>
      <c r="R132" s="16">
        <f t="shared" si="122"/>
        <v>0</v>
      </c>
      <c r="S132" s="16">
        <f t="shared" si="133"/>
        <v>0.5</v>
      </c>
      <c r="T132" s="16">
        <f t="shared" si="134"/>
        <v>0</v>
      </c>
      <c r="U132" s="18">
        <f t="shared" si="135"/>
        <v>0.5</v>
      </c>
      <c r="V132" s="18">
        <f t="shared" si="136"/>
        <v>0</v>
      </c>
      <c r="Y132" s="19">
        <f t="shared" si="127"/>
        <v>2007</v>
      </c>
      <c r="Z132">
        <v>8</v>
      </c>
      <c r="AA132">
        <v>4</v>
      </c>
      <c r="AB132">
        <v>4</v>
      </c>
      <c r="AC132">
        <v>0</v>
      </c>
      <c r="AD132">
        <v>4</v>
      </c>
      <c r="AE132">
        <v>2</v>
      </c>
      <c r="AF132">
        <v>2</v>
      </c>
      <c r="AG132">
        <v>3</v>
      </c>
      <c r="AH132">
        <v>1</v>
      </c>
      <c r="AI132">
        <v>4</v>
      </c>
      <c r="AJ132">
        <v>0</v>
      </c>
      <c r="AK132">
        <v>4</v>
      </c>
      <c r="AL132">
        <v>0</v>
      </c>
      <c r="AM132">
        <v>4</v>
      </c>
      <c r="AN132">
        <v>0</v>
      </c>
      <c r="AO132">
        <v>4</v>
      </c>
      <c r="AP132">
        <v>0</v>
      </c>
      <c r="AQ132">
        <v>4</v>
      </c>
      <c r="AR132">
        <v>0</v>
      </c>
    </row>
    <row r="133" spans="1:44" x14ac:dyDescent="0.2">
      <c r="A133" s="12">
        <f t="shared" si="128"/>
        <v>2008</v>
      </c>
      <c r="B133" s="13">
        <f t="shared" ref="B133:B147" si="137">+IF(ISNUMBER(Z133),Z133,0)</f>
        <v>21</v>
      </c>
      <c r="C133" s="14">
        <v>21.2</v>
      </c>
      <c r="D133" s="15">
        <v>992</v>
      </c>
      <c r="E133" s="16">
        <f t="shared" si="111"/>
        <v>0.66666666666666663</v>
      </c>
      <c r="F133" s="16">
        <f t="shared" si="112"/>
        <v>0.5714285714285714</v>
      </c>
      <c r="G133" s="16">
        <f t="shared" si="129"/>
        <v>0</v>
      </c>
      <c r="H133" s="16">
        <f t="shared" si="130"/>
        <v>0.52380952380952384</v>
      </c>
      <c r="I133" s="16">
        <f t="shared" si="113"/>
        <v>0.2857142857142857</v>
      </c>
      <c r="J133" s="16">
        <f t="shared" si="114"/>
        <v>0.14285714285714285</v>
      </c>
      <c r="K133" s="16">
        <f t="shared" si="115"/>
        <v>0.33333333333333331</v>
      </c>
      <c r="L133" s="16">
        <f t="shared" si="116"/>
        <v>9.5238095238095233E-2</v>
      </c>
      <c r="M133" s="16">
        <f t="shared" si="117"/>
        <v>0.38095238095238093</v>
      </c>
      <c r="N133" s="16">
        <f t="shared" si="118"/>
        <v>0</v>
      </c>
      <c r="O133" s="16">
        <f t="shared" si="119"/>
        <v>0.42857142857142855</v>
      </c>
      <c r="P133" s="16">
        <f t="shared" si="120"/>
        <v>0</v>
      </c>
      <c r="Q133" s="16">
        <f t="shared" si="121"/>
        <v>0.42857142857142855</v>
      </c>
      <c r="R133" s="16">
        <f t="shared" si="122"/>
        <v>0</v>
      </c>
      <c r="S133" s="16">
        <f t="shared" si="133"/>
        <v>0.42857142857142855</v>
      </c>
      <c r="T133" s="16">
        <f t="shared" si="134"/>
        <v>0</v>
      </c>
      <c r="U133" s="18">
        <f t="shared" si="135"/>
        <v>0.42857142857142855</v>
      </c>
      <c r="V133" s="18">
        <f t="shared" si="136"/>
        <v>0</v>
      </c>
      <c r="Y133" s="19">
        <f t="shared" si="127"/>
        <v>2008</v>
      </c>
      <c r="Z133">
        <v>21</v>
      </c>
      <c r="AA133">
        <v>14</v>
      </c>
      <c r="AB133">
        <v>12</v>
      </c>
      <c r="AC133">
        <v>0</v>
      </c>
      <c r="AD133">
        <v>11</v>
      </c>
      <c r="AE133">
        <v>6</v>
      </c>
      <c r="AF133">
        <v>3</v>
      </c>
      <c r="AG133">
        <v>7</v>
      </c>
      <c r="AH133">
        <v>2</v>
      </c>
      <c r="AI133">
        <v>8</v>
      </c>
      <c r="AJ133">
        <v>0</v>
      </c>
      <c r="AK133">
        <v>9</v>
      </c>
      <c r="AL133">
        <v>0</v>
      </c>
      <c r="AM133">
        <v>9</v>
      </c>
      <c r="AN133">
        <v>0</v>
      </c>
      <c r="AO133">
        <v>9</v>
      </c>
      <c r="AP133">
        <v>0</v>
      </c>
      <c r="AQ133">
        <v>9</v>
      </c>
      <c r="AR133">
        <v>0</v>
      </c>
    </row>
    <row r="134" spans="1:44" x14ac:dyDescent="0.2">
      <c r="A134" s="12">
        <f t="shared" si="128"/>
        <v>2009</v>
      </c>
      <c r="B134" s="13">
        <f t="shared" si="137"/>
        <v>13</v>
      </c>
      <c r="C134" s="14">
        <v>21.1</v>
      </c>
      <c r="D134" s="15">
        <v>971</v>
      </c>
      <c r="E134" s="16">
        <f t="shared" si="111"/>
        <v>0.69230769230769229</v>
      </c>
      <c r="F134" s="16">
        <f t="shared" si="112"/>
        <v>0.69230769230769229</v>
      </c>
      <c r="G134" s="16">
        <f t="shared" si="129"/>
        <v>0</v>
      </c>
      <c r="H134" s="16">
        <f t="shared" si="130"/>
        <v>0.53846153846153844</v>
      </c>
      <c r="I134" s="16">
        <f t="shared" si="113"/>
        <v>7.6923076923076927E-2</v>
      </c>
      <c r="J134" s="16">
        <f t="shared" si="114"/>
        <v>0.23076923076923078</v>
      </c>
      <c r="K134" s="16">
        <f t="shared" si="115"/>
        <v>0.23076923076923078</v>
      </c>
      <c r="L134" s="16">
        <f t="shared" si="116"/>
        <v>7.6923076923076927E-2</v>
      </c>
      <c r="M134" s="16">
        <f t="shared" si="117"/>
        <v>0.23076923076923078</v>
      </c>
      <c r="N134" s="16">
        <f t="shared" si="118"/>
        <v>0</v>
      </c>
      <c r="O134" s="16">
        <f t="shared" si="119"/>
        <v>0.23076923076923078</v>
      </c>
      <c r="P134" s="16">
        <f t="shared" si="120"/>
        <v>0</v>
      </c>
      <c r="Q134" s="16">
        <f t="shared" si="121"/>
        <v>0.23076923076923078</v>
      </c>
      <c r="R134" s="16">
        <f t="shared" si="122"/>
        <v>0</v>
      </c>
      <c r="S134" s="16">
        <f t="shared" si="133"/>
        <v>0.23076923076923078</v>
      </c>
      <c r="T134" s="16">
        <f t="shared" si="134"/>
        <v>0</v>
      </c>
      <c r="U134" s="18">
        <f t="shared" si="135"/>
        <v>0.23076923076923078</v>
      </c>
      <c r="V134" s="18">
        <f t="shared" si="136"/>
        <v>7.6923076923076927E-2</v>
      </c>
      <c r="Y134" s="19">
        <f t="shared" si="127"/>
        <v>2009</v>
      </c>
      <c r="Z134">
        <v>13</v>
      </c>
      <c r="AA134">
        <v>9</v>
      </c>
      <c r="AB134">
        <v>9</v>
      </c>
      <c r="AC134">
        <v>0</v>
      </c>
      <c r="AD134">
        <v>7</v>
      </c>
      <c r="AE134">
        <v>1</v>
      </c>
      <c r="AF134">
        <v>3</v>
      </c>
      <c r="AG134">
        <v>3</v>
      </c>
      <c r="AH134">
        <v>1</v>
      </c>
      <c r="AI134">
        <v>3</v>
      </c>
      <c r="AJ134">
        <v>0</v>
      </c>
      <c r="AK134">
        <v>3</v>
      </c>
      <c r="AL134">
        <v>0</v>
      </c>
      <c r="AM134">
        <v>3</v>
      </c>
      <c r="AN134">
        <v>0</v>
      </c>
      <c r="AO134">
        <v>3</v>
      </c>
      <c r="AP134">
        <v>0</v>
      </c>
      <c r="AQ134">
        <v>3</v>
      </c>
      <c r="AR134">
        <v>1</v>
      </c>
    </row>
    <row r="135" spans="1:44" x14ac:dyDescent="0.2">
      <c r="A135" s="12">
        <f t="shared" si="128"/>
        <v>2010</v>
      </c>
      <c r="B135" s="13">
        <f t="shared" si="137"/>
        <v>14</v>
      </c>
      <c r="C135" s="14">
        <v>22.3</v>
      </c>
      <c r="D135" s="15">
        <v>957</v>
      </c>
      <c r="E135" s="16">
        <f t="shared" si="111"/>
        <v>0.7142857142857143</v>
      </c>
      <c r="F135" s="16">
        <f t="shared" si="112"/>
        <v>0.5714285714285714</v>
      </c>
      <c r="G135" s="16">
        <f t="shared" si="129"/>
        <v>0</v>
      </c>
      <c r="H135" s="16">
        <f t="shared" si="130"/>
        <v>0.5714285714285714</v>
      </c>
      <c r="I135" s="16">
        <f t="shared" si="113"/>
        <v>0.21428571428571427</v>
      </c>
      <c r="J135" s="16">
        <f t="shared" si="114"/>
        <v>0.35714285714285715</v>
      </c>
      <c r="K135" s="16">
        <f t="shared" si="115"/>
        <v>0.5</v>
      </c>
      <c r="L135" s="16">
        <f t="shared" si="116"/>
        <v>0</v>
      </c>
      <c r="M135" s="16">
        <f t="shared" si="117"/>
        <v>0.5714285714285714</v>
      </c>
      <c r="N135" s="16">
        <f t="shared" si="118"/>
        <v>0</v>
      </c>
      <c r="O135" s="16">
        <f t="shared" si="119"/>
        <v>0.5714285714285714</v>
      </c>
      <c r="P135" s="16">
        <f t="shared" si="120"/>
        <v>0</v>
      </c>
      <c r="Q135" s="16">
        <f t="shared" si="121"/>
        <v>0.5714285714285714</v>
      </c>
      <c r="R135" s="16">
        <f t="shared" si="122"/>
        <v>0</v>
      </c>
      <c r="S135" s="16">
        <f t="shared" si="133"/>
        <v>0.5714285714285714</v>
      </c>
      <c r="T135" s="16">
        <f t="shared" si="134"/>
        <v>0</v>
      </c>
      <c r="U135" s="18">
        <f t="shared" si="135"/>
        <v>0.5714285714285714</v>
      </c>
      <c r="V135" s="18">
        <f t="shared" si="136"/>
        <v>0</v>
      </c>
      <c r="Y135" s="19">
        <f t="shared" si="127"/>
        <v>2010</v>
      </c>
      <c r="Z135">
        <v>14</v>
      </c>
      <c r="AA135">
        <v>10</v>
      </c>
      <c r="AB135">
        <v>8</v>
      </c>
      <c r="AC135">
        <v>0</v>
      </c>
      <c r="AD135">
        <v>8</v>
      </c>
      <c r="AE135">
        <v>3</v>
      </c>
      <c r="AF135">
        <v>5</v>
      </c>
      <c r="AG135">
        <v>7</v>
      </c>
      <c r="AH135">
        <v>0</v>
      </c>
      <c r="AI135">
        <v>8</v>
      </c>
      <c r="AJ135">
        <v>0</v>
      </c>
      <c r="AK135">
        <v>8</v>
      </c>
      <c r="AL135">
        <v>0</v>
      </c>
      <c r="AM135">
        <v>8</v>
      </c>
      <c r="AN135">
        <v>0</v>
      </c>
      <c r="AO135">
        <v>8</v>
      </c>
      <c r="AP135">
        <v>0</v>
      </c>
      <c r="AQ135">
        <v>8</v>
      </c>
      <c r="AR135">
        <v>0</v>
      </c>
    </row>
    <row r="136" spans="1:44" x14ac:dyDescent="0.2">
      <c r="A136" s="12">
        <f t="shared" si="128"/>
        <v>2011</v>
      </c>
      <c r="B136" s="13">
        <f t="shared" si="137"/>
        <v>13</v>
      </c>
      <c r="C136" s="14">
        <v>22</v>
      </c>
      <c r="D136" s="15">
        <v>978</v>
      </c>
      <c r="E136" s="16">
        <f t="shared" si="111"/>
        <v>0.84615384615384615</v>
      </c>
      <c r="F136" s="16">
        <f t="shared" si="112"/>
        <v>0.76923076923076927</v>
      </c>
      <c r="G136" s="16">
        <f t="shared" si="129"/>
        <v>0</v>
      </c>
      <c r="H136" s="16">
        <f t="shared" si="130"/>
        <v>0.69230769230769229</v>
      </c>
      <c r="I136" s="16">
        <f t="shared" si="113"/>
        <v>0.15384615384615385</v>
      </c>
      <c r="J136" s="16">
        <f t="shared" si="114"/>
        <v>0.38461538461538464</v>
      </c>
      <c r="K136" s="16">
        <f t="shared" si="115"/>
        <v>0.38461538461538464</v>
      </c>
      <c r="L136" s="16">
        <f t="shared" si="116"/>
        <v>0.15384615384615385</v>
      </c>
      <c r="M136" s="16">
        <f t="shared" si="117"/>
        <v>0.46153846153846156</v>
      </c>
      <c r="N136" s="16">
        <f t="shared" si="118"/>
        <v>7.6923076923076927E-2</v>
      </c>
      <c r="O136" s="16">
        <f t="shared" si="119"/>
        <v>0.53846153846153844</v>
      </c>
      <c r="P136" s="16">
        <f t="shared" si="120"/>
        <v>0</v>
      </c>
      <c r="Q136" s="16">
        <f t="shared" si="121"/>
        <v>0.53846153846153844</v>
      </c>
      <c r="R136" s="16">
        <f t="shared" si="122"/>
        <v>0</v>
      </c>
      <c r="S136" s="16">
        <f t="shared" si="133"/>
        <v>0.53846153846153844</v>
      </c>
      <c r="T136" s="16">
        <f t="shared" si="134"/>
        <v>0</v>
      </c>
      <c r="U136" s="18">
        <f t="shared" si="135"/>
        <v>0.53846153846153844</v>
      </c>
      <c r="V136" s="18">
        <f t="shared" si="136"/>
        <v>0</v>
      </c>
      <c r="Y136" s="19">
        <f t="shared" si="127"/>
        <v>2011</v>
      </c>
      <c r="Z136">
        <v>13</v>
      </c>
      <c r="AA136">
        <v>11</v>
      </c>
      <c r="AB136">
        <v>10</v>
      </c>
      <c r="AC136">
        <v>0</v>
      </c>
      <c r="AD136">
        <v>9</v>
      </c>
      <c r="AE136">
        <v>2</v>
      </c>
      <c r="AF136">
        <v>5</v>
      </c>
      <c r="AG136">
        <v>5</v>
      </c>
      <c r="AH136">
        <v>2</v>
      </c>
      <c r="AI136">
        <v>6</v>
      </c>
      <c r="AJ136">
        <v>1</v>
      </c>
      <c r="AK136">
        <v>7</v>
      </c>
      <c r="AL136">
        <v>0</v>
      </c>
      <c r="AM136">
        <v>7</v>
      </c>
      <c r="AN136">
        <v>0</v>
      </c>
      <c r="AO136">
        <v>7</v>
      </c>
      <c r="AP136">
        <v>0</v>
      </c>
      <c r="AQ136">
        <v>7</v>
      </c>
      <c r="AR136">
        <v>0</v>
      </c>
    </row>
    <row r="137" spans="1:44" x14ac:dyDescent="0.2">
      <c r="A137" s="12">
        <f t="shared" si="128"/>
        <v>2012</v>
      </c>
      <c r="B137" s="13">
        <f t="shared" si="137"/>
        <v>9</v>
      </c>
      <c r="C137" s="14">
        <v>19.600000000000001</v>
      </c>
      <c r="D137" s="15">
        <v>960</v>
      </c>
      <c r="E137" s="16">
        <f t="shared" si="111"/>
        <v>0.55555555555555558</v>
      </c>
      <c r="F137" s="16">
        <f t="shared" si="112"/>
        <v>0.33333333333333331</v>
      </c>
      <c r="G137" s="16">
        <f t="shared" si="129"/>
        <v>0</v>
      </c>
      <c r="H137" s="16">
        <f t="shared" si="130"/>
        <v>0.22222222222222221</v>
      </c>
      <c r="I137" s="16">
        <f t="shared" si="113"/>
        <v>0.1111111111111111</v>
      </c>
      <c r="J137" s="16">
        <f t="shared" si="114"/>
        <v>0.1111111111111111</v>
      </c>
      <c r="K137" s="16">
        <f t="shared" si="115"/>
        <v>0.1111111111111111</v>
      </c>
      <c r="L137" s="16">
        <f t="shared" si="116"/>
        <v>0.1111111111111111</v>
      </c>
      <c r="M137" s="16">
        <f t="shared" si="117"/>
        <v>0.22222222222222221</v>
      </c>
      <c r="N137" s="16">
        <f t="shared" si="118"/>
        <v>0</v>
      </c>
      <c r="O137" s="16">
        <f t="shared" si="119"/>
        <v>0.22222222222222221</v>
      </c>
      <c r="P137" s="16">
        <f t="shared" si="120"/>
        <v>0</v>
      </c>
      <c r="Q137" s="16">
        <f t="shared" si="121"/>
        <v>0.22222222222222221</v>
      </c>
      <c r="R137" s="16">
        <f t="shared" si="122"/>
        <v>0</v>
      </c>
      <c r="S137" s="16">
        <f t="shared" si="133"/>
        <v>0.22222222222222221</v>
      </c>
      <c r="T137" s="16">
        <f t="shared" si="134"/>
        <v>0</v>
      </c>
      <c r="U137" s="18">
        <f t="shared" si="135"/>
        <v>0.22222222222222221</v>
      </c>
      <c r="V137" s="18">
        <f t="shared" si="136"/>
        <v>0</v>
      </c>
      <c r="Y137" s="19">
        <f t="shared" si="127"/>
        <v>2012</v>
      </c>
      <c r="Z137">
        <v>9</v>
      </c>
      <c r="AA137">
        <v>5</v>
      </c>
      <c r="AB137">
        <v>3</v>
      </c>
      <c r="AC137">
        <v>0</v>
      </c>
      <c r="AD137">
        <v>2</v>
      </c>
      <c r="AE137">
        <v>1</v>
      </c>
      <c r="AF137">
        <v>1</v>
      </c>
      <c r="AG137">
        <v>1</v>
      </c>
      <c r="AH137">
        <v>1</v>
      </c>
      <c r="AI137">
        <v>2</v>
      </c>
      <c r="AJ137">
        <v>0</v>
      </c>
      <c r="AK137">
        <v>2</v>
      </c>
      <c r="AL137">
        <v>0</v>
      </c>
      <c r="AM137">
        <v>2</v>
      </c>
      <c r="AN137">
        <v>0</v>
      </c>
      <c r="AO137">
        <v>2</v>
      </c>
      <c r="AP137">
        <v>0</v>
      </c>
      <c r="AQ137">
        <v>2</v>
      </c>
      <c r="AR137">
        <v>0</v>
      </c>
    </row>
    <row r="138" spans="1:44" x14ac:dyDescent="0.2">
      <c r="A138" s="12">
        <f t="shared" si="128"/>
        <v>2013</v>
      </c>
      <c r="B138" s="13">
        <f t="shared" si="137"/>
        <v>14</v>
      </c>
      <c r="C138" s="14">
        <v>18</v>
      </c>
      <c r="D138" s="15">
        <v>831</v>
      </c>
      <c r="E138" s="16">
        <f t="shared" si="111"/>
        <v>0.8571428571428571</v>
      </c>
      <c r="F138" s="16">
        <f t="shared" si="112"/>
        <v>0.7142857142857143</v>
      </c>
      <c r="G138" s="16">
        <f t="shared" si="129"/>
        <v>0</v>
      </c>
      <c r="H138" s="16">
        <f t="shared" si="130"/>
        <v>0.6428571428571429</v>
      </c>
      <c r="I138" s="16">
        <f t="shared" si="113"/>
        <v>7.1428571428571425E-2</v>
      </c>
      <c r="J138" s="16">
        <f t="shared" si="114"/>
        <v>0.5</v>
      </c>
      <c r="K138" s="16">
        <f t="shared" si="115"/>
        <v>0.2857142857142857</v>
      </c>
      <c r="L138" s="16">
        <f t="shared" si="116"/>
        <v>7.1428571428571425E-2</v>
      </c>
      <c r="M138" s="16">
        <f t="shared" si="117"/>
        <v>0.2857142857142857</v>
      </c>
      <c r="N138" s="16">
        <f t="shared" si="118"/>
        <v>0</v>
      </c>
      <c r="O138" s="16">
        <f t="shared" si="119"/>
        <v>0.2857142857142857</v>
      </c>
      <c r="P138" s="16">
        <f t="shared" si="120"/>
        <v>0</v>
      </c>
      <c r="Q138" s="16">
        <f t="shared" si="121"/>
        <v>0.35714285714285715</v>
      </c>
      <c r="R138" s="16">
        <f t="shared" si="122"/>
        <v>0</v>
      </c>
      <c r="S138" s="16">
        <f t="shared" si="133"/>
        <v>0.35714285714285715</v>
      </c>
      <c r="T138" s="16">
        <f t="shared" si="134"/>
        <v>0</v>
      </c>
      <c r="Y138" s="19">
        <f t="shared" si="127"/>
        <v>2013</v>
      </c>
      <c r="Z138">
        <v>14</v>
      </c>
      <c r="AA138">
        <v>12</v>
      </c>
      <c r="AB138">
        <v>10</v>
      </c>
      <c r="AC138">
        <v>0</v>
      </c>
      <c r="AD138">
        <v>9</v>
      </c>
      <c r="AE138">
        <v>1</v>
      </c>
      <c r="AF138">
        <v>7</v>
      </c>
      <c r="AG138">
        <v>4</v>
      </c>
      <c r="AH138">
        <v>1</v>
      </c>
      <c r="AI138">
        <v>4</v>
      </c>
      <c r="AJ138">
        <v>0</v>
      </c>
      <c r="AK138">
        <v>4</v>
      </c>
      <c r="AL138">
        <v>0</v>
      </c>
      <c r="AM138">
        <v>5</v>
      </c>
      <c r="AN138">
        <v>0</v>
      </c>
      <c r="AO138">
        <v>5</v>
      </c>
      <c r="AP138">
        <v>0</v>
      </c>
    </row>
    <row r="139" spans="1:44" x14ac:dyDescent="0.2">
      <c r="A139" s="12">
        <f t="shared" si="128"/>
        <v>2014</v>
      </c>
      <c r="B139" s="13">
        <f t="shared" si="137"/>
        <v>15</v>
      </c>
      <c r="C139" s="14">
        <v>21.4</v>
      </c>
      <c r="D139" s="15">
        <v>945</v>
      </c>
      <c r="E139" s="16">
        <f t="shared" si="111"/>
        <v>0.73333333333333328</v>
      </c>
      <c r="F139" s="16">
        <f t="shared" si="112"/>
        <v>0.46666666666666667</v>
      </c>
      <c r="G139" s="16">
        <f t="shared" si="129"/>
        <v>0</v>
      </c>
      <c r="H139" s="16">
        <f t="shared" si="130"/>
        <v>0.46666666666666667</v>
      </c>
      <c r="I139" s="16">
        <f t="shared" si="113"/>
        <v>0.13333333333333333</v>
      </c>
      <c r="J139" s="16">
        <f t="shared" si="114"/>
        <v>0.26666666666666666</v>
      </c>
      <c r="K139" s="16">
        <f t="shared" si="115"/>
        <v>0.2</v>
      </c>
      <c r="L139" s="16">
        <f t="shared" si="116"/>
        <v>0.13333333333333333</v>
      </c>
      <c r="M139" s="16">
        <f t="shared" si="117"/>
        <v>0.2</v>
      </c>
      <c r="N139" s="16">
        <f t="shared" si="118"/>
        <v>0.2</v>
      </c>
      <c r="O139" s="16">
        <f t="shared" si="119"/>
        <v>0.33333333333333331</v>
      </c>
      <c r="P139" s="16">
        <f t="shared" si="120"/>
        <v>6.6666666666666666E-2</v>
      </c>
      <c r="Q139" s="16">
        <f t="shared" si="121"/>
        <v>0.33333333333333331</v>
      </c>
      <c r="R139" s="16">
        <f t="shared" si="122"/>
        <v>6.6666666666666666E-2</v>
      </c>
      <c r="S139" s="20"/>
      <c r="T139" s="20"/>
      <c r="Y139" s="19">
        <f t="shared" si="127"/>
        <v>2014</v>
      </c>
      <c r="Z139">
        <v>15</v>
      </c>
      <c r="AA139">
        <v>11</v>
      </c>
      <c r="AB139">
        <v>7</v>
      </c>
      <c r="AC139">
        <v>0</v>
      </c>
      <c r="AD139">
        <v>7</v>
      </c>
      <c r="AE139">
        <v>2</v>
      </c>
      <c r="AF139">
        <v>4</v>
      </c>
      <c r="AG139">
        <v>3</v>
      </c>
      <c r="AH139">
        <v>2</v>
      </c>
      <c r="AI139">
        <v>3</v>
      </c>
      <c r="AJ139">
        <v>3</v>
      </c>
      <c r="AK139">
        <v>5</v>
      </c>
      <c r="AL139">
        <v>1</v>
      </c>
      <c r="AM139">
        <v>5</v>
      </c>
      <c r="AN139">
        <v>1</v>
      </c>
    </row>
    <row r="140" spans="1:44" x14ac:dyDescent="0.2">
      <c r="A140" s="12">
        <f t="shared" si="128"/>
        <v>2015</v>
      </c>
      <c r="B140" s="13">
        <f t="shared" si="137"/>
        <v>14</v>
      </c>
      <c r="C140" s="14">
        <v>18.3</v>
      </c>
      <c r="D140" s="15">
        <v>890</v>
      </c>
      <c r="E140" s="16">
        <f t="shared" si="111"/>
        <v>0.5</v>
      </c>
      <c r="F140" s="16">
        <f t="shared" si="112"/>
        <v>0.35714285714285715</v>
      </c>
      <c r="G140" s="16">
        <f t="shared" si="129"/>
        <v>0</v>
      </c>
      <c r="H140" s="16">
        <f t="shared" si="130"/>
        <v>0.2857142857142857</v>
      </c>
      <c r="I140" s="16">
        <f t="shared" si="113"/>
        <v>7.1428571428571425E-2</v>
      </c>
      <c r="J140" s="16">
        <f t="shared" si="114"/>
        <v>7.1428571428571425E-2</v>
      </c>
      <c r="K140" s="16">
        <f t="shared" si="115"/>
        <v>0.14285714285714285</v>
      </c>
      <c r="L140" s="16">
        <f t="shared" si="116"/>
        <v>0</v>
      </c>
      <c r="M140" s="16">
        <f t="shared" si="117"/>
        <v>0.14285714285714285</v>
      </c>
      <c r="N140" s="16">
        <f t="shared" si="118"/>
        <v>7.1428571428571425E-2</v>
      </c>
      <c r="O140" s="16">
        <f t="shared" si="119"/>
        <v>0.14285714285714285</v>
      </c>
      <c r="P140" s="16">
        <f t="shared" si="120"/>
        <v>0</v>
      </c>
      <c r="Q140" s="20"/>
      <c r="R140" s="20"/>
      <c r="S140" s="20"/>
      <c r="T140" s="20"/>
      <c r="Y140" s="19">
        <f t="shared" si="127"/>
        <v>2015</v>
      </c>
      <c r="Z140">
        <v>14</v>
      </c>
      <c r="AA140">
        <v>7</v>
      </c>
      <c r="AB140">
        <v>5</v>
      </c>
      <c r="AC140">
        <v>0</v>
      </c>
      <c r="AD140">
        <v>4</v>
      </c>
      <c r="AE140">
        <v>1</v>
      </c>
      <c r="AF140">
        <v>1</v>
      </c>
      <c r="AG140">
        <v>2</v>
      </c>
      <c r="AH140">
        <v>0</v>
      </c>
      <c r="AI140">
        <v>2</v>
      </c>
      <c r="AJ140">
        <v>1</v>
      </c>
      <c r="AK140">
        <v>2</v>
      </c>
      <c r="AL140">
        <v>0</v>
      </c>
    </row>
    <row r="141" spans="1:44" x14ac:dyDescent="0.2">
      <c r="A141" s="12">
        <f t="shared" si="128"/>
        <v>2016</v>
      </c>
      <c r="B141" s="13">
        <f t="shared" si="137"/>
        <v>16</v>
      </c>
      <c r="C141" s="14">
        <v>20.6</v>
      </c>
      <c r="D141" s="15">
        <v>896</v>
      </c>
      <c r="E141" s="16">
        <f t="shared" si="111"/>
        <v>0.8125</v>
      </c>
      <c r="F141" s="16">
        <f t="shared" si="112"/>
        <v>0.8125</v>
      </c>
      <c r="G141" s="16">
        <f t="shared" si="129"/>
        <v>0</v>
      </c>
      <c r="H141" s="16">
        <f t="shared" si="130"/>
        <v>0.625</v>
      </c>
      <c r="I141" s="16">
        <f t="shared" si="113"/>
        <v>0.25</v>
      </c>
      <c r="J141" s="16">
        <f t="shared" si="114"/>
        <v>0.1875</v>
      </c>
      <c r="K141" s="16">
        <f t="shared" si="115"/>
        <v>0.375</v>
      </c>
      <c r="L141" s="16">
        <f t="shared" si="116"/>
        <v>0</v>
      </c>
      <c r="M141" s="16">
        <f t="shared" si="117"/>
        <v>0.375</v>
      </c>
      <c r="N141" s="16">
        <f t="shared" si="118"/>
        <v>0</v>
      </c>
      <c r="O141" s="20"/>
      <c r="P141" s="20"/>
      <c r="Q141" s="20"/>
      <c r="R141" s="20"/>
      <c r="S141" s="20"/>
      <c r="T141" s="20"/>
      <c r="Y141" s="19">
        <f t="shared" si="127"/>
        <v>2016</v>
      </c>
      <c r="Z141">
        <v>16</v>
      </c>
      <c r="AA141">
        <v>13</v>
      </c>
      <c r="AB141">
        <v>13</v>
      </c>
      <c r="AC141">
        <v>0</v>
      </c>
      <c r="AD141">
        <v>10</v>
      </c>
      <c r="AE141">
        <v>4</v>
      </c>
      <c r="AF141">
        <v>3</v>
      </c>
      <c r="AG141">
        <v>6</v>
      </c>
      <c r="AH141">
        <v>0</v>
      </c>
      <c r="AI141">
        <v>6</v>
      </c>
      <c r="AJ141">
        <v>0</v>
      </c>
    </row>
    <row r="142" spans="1:44" x14ac:dyDescent="0.2">
      <c r="A142" s="12">
        <f t="shared" si="128"/>
        <v>2017</v>
      </c>
      <c r="B142" s="13">
        <f t="shared" si="137"/>
        <v>11</v>
      </c>
      <c r="C142" s="14">
        <v>19.3</v>
      </c>
      <c r="D142" s="15"/>
      <c r="E142" s="16">
        <f t="shared" si="111"/>
        <v>0.27272727272727271</v>
      </c>
      <c r="F142" s="16">
        <f t="shared" si="112"/>
        <v>0.27272727272727271</v>
      </c>
      <c r="G142" s="16">
        <f t="shared" si="129"/>
        <v>9.0909090909090912E-2</v>
      </c>
      <c r="H142" s="16">
        <f t="shared" si="130"/>
        <v>0.18181818181818182</v>
      </c>
      <c r="I142" s="16">
        <f t="shared" si="113"/>
        <v>0.18181818181818182</v>
      </c>
      <c r="J142" s="16">
        <f t="shared" si="114"/>
        <v>9.0909090909090912E-2</v>
      </c>
      <c r="K142" s="16">
        <f t="shared" si="115"/>
        <v>0.27272727272727271</v>
      </c>
      <c r="L142" s="16">
        <f t="shared" si="116"/>
        <v>0</v>
      </c>
      <c r="M142" s="20"/>
      <c r="N142" s="20"/>
      <c r="O142" s="20"/>
      <c r="P142" s="20"/>
      <c r="Q142" s="20"/>
      <c r="R142" s="20"/>
      <c r="S142" s="20"/>
      <c r="T142" s="20"/>
      <c r="Y142" s="19">
        <f t="shared" si="127"/>
        <v>2017</v>
      </c>
      <c r="Z142">
        <v>11</v>
      </c>
      <c r="AA142">
        <v>3</v>
      </c>
      <c r="AB142">
        <v>3</v>
      </c>
      <c r="AC142">
        <v>1</v>
      </c>
      <c r="AD142">
        <v>2</v>
      </c>
      <c r="AE142">
        <v>2</v>
      </c>
      <c r="AF142">
        <v>1</v>
      </c>
      <c r="AG142">
        <v>3</v>
      </c>
      <c r="AH142">
        <v>0</v>
      </c>
    </row>
    <row r="143" spans="1:44" x14ac:dyDescent="0.2">
      <c r="A143" s="12">
        <f t="shared" si="128"/>
        <v>2018</v>
      </c>
      <c r="B143" s="13">
        <f t="shared" si="137"/>
        <v>12</v>
      </c>
      <c r="C143" s="14">
        <v>18.3</v>
      </c>
      <c r="D143" s="15">
        <v>1050</v>
      </c>
      <c r="E143" s="16">
        <f t="shared" si="111"/>
        <v>0.5</v>
      </c>
      <c r="F143" s="16">
        <f t="shared" si="112"/>
        <v>0.33333333333333331</v>
      </c>
      <c r="G143" s="16">
        <f t="shared" si="129"/>
        <v>0</v>
      </c>
      <c r="H143" s="16">
        <f t="shared" si="130"/>
        <v>0.25</v>
      </c>
      <c r="I143" s="16">
        <f t="shared" si="113"/>
        <v>8.3333333333333329E-2</v>
      </c>
      <c r="J143" s="16">
        <f t="shared" si="114"/>
        <v>0</v>
      </c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Y143" s="19">
        <f t="shared" si="127"/>
        <v>2018</v>
      </c>
      <c r="Z143">
        <v>12</v>
      </c>
      <c r="AA143">
        <v>6</v>
      </c>
      <c r="AB143">
        <v>4</v>
      </c>
      <c r="AC143">
        <v>0</v>
      </c>
      <c r="AD143">
        <v>3</v>
      </c>
      <c r="AE143">
        <v>1</v>
      </c>
      <c r="AF143">
        <v>0</v>
      </c>
    </row>
    <row r="144" spans="1:44" x14ac:dyDescent="0.2">
      <c r="A144" s="12">
        <f t="shared" si="128"/>
        <v>2019</v>
      </c>
      <c r="B144" s="13">
        <f t="shared" si="137"/>
        <v>8</v>
      </c>
      <c r="C144" s="14">
        <v>19.2</v>
      </c>
      <c r="D144" s="15">
        <v>1007</v>
      </c>
      <c r="E144" s="16">
        <f t="shared" si="111"/>
        <v>0.875</v>
      </c>
      <c r="F144" s="16">
        <f t="shared" si="112"/>
        <v>0.875</v>
      </c>
      <c r="G144" s="16">
        <f t="shared" si="129"/>
        <v>0.125</v>
      </c>
      <c r="H144" s="16">
        <f t="shared" si="130"/>
        <v>0.5</v>
      </c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Y144" s="19">
        <f t="shared" si="127"/>
        <v>2019</v>
      </c>
      <c r="Z144">
        <v>8</v>
      </c>
      <c r="AA144">
        <v>7</v>
      </c>
      <c r="AB144">
        <v>7</v>
      </c>
      <c r="AC144">
        <v>1</v>
      </c>
      <c r="AD144">
        <v>4</v>
      </c>
    </row>
    <row r="145" spans="1:44" x14ac:dyDescent="0.2">
      <c r="A145" s="12">
        <f t="shared" si="128"/>
        <v>2020</v>
      </c>
      <c r="B145" s="13">
        <f>+IF(ISNUMBER(Z145),Z145,0)</f>
        <v>10</v>
      </c>
      <c r="C145" s="14">
        <v>21</v>
      </c>
      <c r="D145" s="15">
        <v>1001</v>
      </c>
      <c r="E145" s="16">
        <f t="shared" si="111"/>
        <v>0.6</v>
      </c>
      <c r="F145" s="16">
        <f t="shared" si="112"/>
        <v>0.2</v>
      </c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Y145" s="19">
        <f t="shared" si="127"/>
        <v>2020</v>
      </c>
      <c r="Z145">
        <v>10</v>
      </c>
      <c r="AA145">
        <v>6</v>
      </c>
      <c r="AB145">
        <v>2</v>
      </c>
    </row>
    <row r="146" spans="1:44" x14ac:dyDescent="0.2">
      <c r="A146" s="12">
        <f t="shared" si="128"/>
        <v>2021</v>
      </c>
      <c r="B146" s="13">
        <f t="shared" si="137"/>
        <v>10</v>
      </c>
      <c r="C146" s="14">
        <v>17</v>
      </c>
      <c r="D146" s="15"/>
      <c r="E146" s="16">
        <f t="shared" si="111"/>
        <v>0.9</v>
      </c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Y146" s="19">
        <f t="shared" si="127"/>
        <v>2021</v>
      </c>
      <c r="Z146">
        <v>10</v>
      </c>
      <c r="AA146">
        <v>9</v>
      </c>
    </row>
    <row r="147" spans="1:44" x14ac:dyDescent="0.2">
      <c r="A147" s="12">
        <f t="shared" si="128"/>
        <v>2022</v>
      </c>
      <c r="B147" s="13">
        <f t="shared" si="137"/>
        <v>8</v>
      </c>
      <c r="C147" s="14">
        <v>19</v>
      </c>
      <c r="D147" s="15"/>
      <c r="E147" s="21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Y147" s="19">
        <f t="shared" si="127"/>
        <v>2022</v>
      </c>
      <c r="Z147">
        <v>8</v>
      </c>
    </row>
    <row r="148" spans="1:44" x14ac:dyDescent="0.2">
      <c r="A148" s="57"/>
      <c r="B148" s="23"/>
      <c r="C148" s="24"/>
      <c r="D148" s="25"/>
      <c r="E148" s="21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Y148" s="19"/>
    </row>
    <row r="149" spans="1:44" x14ac:dyDescent="0.2">
      <c r="Y149" s="19"/>
    </row>
    <row r="150" spans="1:44" x14ac:dyDescent="0.2">
      <c r="A150" s="26" t="s">
        <v>24</v>
      </c>
      <c r="B150" s="13">
        <f>AVERAGE(B126:B147)</f>
        <v>11.636363636363637</v>
      </c>
      <c r="C150" s="27">
        <f>AVERAGE(C126:C147)</f>
        <v>19.604545454545455</v>
      </c>
      <c r="D150" s="15">
        <f>AVERAGE(D126:D147)</f>
        <v>948.21052631578948</v>
      </c>
      <c r="E150" s="16">
        <f>AVERAGE(E126:E146)</f>
        <v>0.68326402433545297</v>
      </c>
      <c r="F150" s="16">
        <f>AVERAGE(F126:F145)</f>
        <v>0.53600531413031416</v>
      </c>
      <c r="G150" s="16">
        <f>AVERAGE(G126:G144)</f>
        <v>1.8882433356117567E-2</v>
      </c>
      <c r="H150" s="16">
        <f>AVERAGE(H126:H144)</f>
        <v>0.43789003394266557</v>
      </c>
      <c r="I150" s="16">
        <f>AVERAGE(I126:I143)</f>
        <v>0.13171982338649005</v>
      </c>
      <c r="J150" s="16">
        <f>AVERAGE(J126:J143)</f>
        <v>0.25616875408542072</v>
      </c>
      <c r="K150" s="16">
        <f>AVERAGE(K126:K142)</f>
        <v>0.25350662409485941</v>
      </c>
      <c r="L150" s="16">
        <f>AVERAGE(L126:L142)</f>
        <v>8.4750706809530341E-2</v>
      </c>
      <c r="M150" s="16">
        <f>AVERAGE(M126:M141)</f>
        <v>0.30237592268842273</v>
      </c>
      <c r="N150" s="16">
        <f>AVERAGE(N126:N141)</f>
        <v>4.4544344544344541E-2</v>
      </c>
      <c r="O150" s="16">
        <f>AVERAGE(O126:O140)</f>
        <v>0.31472601472601469</v>
      </c>
      <c r="P150" s="16">
        <f>AVERAGE(P126:P140)</f>
        <v>1.7407407407407406E-2</v>
      </c>
      <c r="Q150" s="16">
        <f>AVERAGE(Q126:Q139)</f>
        <v>0.34514295228580938</v>
      </c>
      <c r="R150" s="16">
        <f>AVERAGE(R126:R139)</f>
        <v>1.0714285714285714E-2</v>
      </c>
      <c r="S150" s="16">
        <f>AVERAGE(S126:S138)</f>
        <v>0.34605138451292294</v>
      </c>
      <c r="T150" s="16">
        <f>AVERAGE(T126:T138)</f>
        <v>8.5470085470085461E-3</v>
      </c>
      <c r="U150" s="16">
        <f>AVERAGE(U126:U137)</f>
        <v>0.35438635438635435</v>
      </c>
      <c r="V150" s="16">
        <f>AVERAGE(V126:V137)</f>
        <v>6.4102564102564109E-3</v>
      </c>
      <c r="Y150" s="19"/>
    </row>
    <row r="151" spans="1:44" x14ac:dyDescent="0.2">
      <c r="A151" s="28"/>
      <c r="B151" s="23"/>
      <c r="C151" s="29"/>
      <c r="D151" s="23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2"/>
      <c r="V151" s="22"/>
      <c r="Y151" s="19"/>
    </row>
    <row r="152" spans="1:44" x14ac:dyDescent="0.2">
      <c r="Y152" s="19"/>
    </row>
    <row r="153" spans="1:44" x14ac:dyDescent="0.2">
      <c r="F153" s="2" t="str">
        <f>+F115</f>
        <v>CSRDE  RETENTION SURVEY -  2021-22 (Fall 2022 Update)</v>
      </c>
      <c r="G153" s="2"/>
      <c r="H153" s="2"/>
      <c r="Y153" s="19"/>
    </row>
    <row r="154" spans="1:44" x14ac:dyDescent="0.2">
      <c r="D154" s="2" t="str">
        <f>$D$2</f>
        <v>Section I:    Institution-wide Rates for All First-time, Full-time, Bachelor-degree-seeking Freshmen</v>
      </c>
      <c r="Y154" s="19"/>
    </row>
    <row r="155" spans="1:44" x14ac:dyDescent="0.2">
      <c r="Y155" s="19"/>
    </row>
    <row r="156" spans="1:44" x14ac:dyDescent="0.2">
      <c r="A156" t="str">
        <f>$A$4</f>
        <v>Institution : The University of Montana - Missoula</v>
      </c>
      <c r="Y156" s="19"/>
    </row>
    <row r="157" spans="1:44" x14ac:dyDescent="0.2">
      <c r="Y157" s="19"/>
    </row>
    <row r="158" spans="1:44" x14ac:dyDescent="0.2">
      <c r="A158" t="s">
        <v>27</v>
      </c>
      <c r="V158" s="3" t="s">
        <v>47</v>
      </c>
      <c r="Y158" s="19"/>
      <c r="Z158" t="str">
        <f>+A158</f>
        <v>Subgroup: Hispanic</v>
      </c>
    </row>
    <row r="159" spans="1:44" x14ac:dyDescent="0.2">
      <c r="A159" t="str">
        <f>+A121</f>
        <v>Omitted pre-pharm, pre-engineering and pre-nursing</v>
      </c>
      <c r="Y159" s="19"/>
    </row>
    <row r="160" spans="1:44" x14ac:dyDescent="0.2">
      <c r="A160" s="62"/>
      <c r="B160" s="6"/>
      <c r="C160" s="62"/>
      <c r="D160" s="62"/>
      <c r="E160" s="75" t="s">
        <v>3</v>
      </c>
      <c r="F160" s="76"/>
      <c r="G160" s="75" t="s">
        <v>4</v>
      </c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6"/>
      <c r="AA160" s="73" t="s">
        <v>3</v>
      </c>
      <c r="AB160" s="73"/>
      <c r="AC160" s="73" t="s">
        <v>4</v>
      </c>
      <c r="AD160" s="73"/>
      <c r="AE160" s="73"/>
      <c r="AF160" s="73"/>
      <c r="AG160" s="73"/>
      <c r="AH160" s="73"/>
      <c r="AI160" s="73"/>
      <c r="AJ160" s="73"/>
      <c r="AK160" s="73"/>
      <c r="AL160" s="73"/>
      <c r="AM160" s="73"/>
      <c r="AN160" s="73"/>
      <c r="AO160" s="73"/>
      <c r="AP160" s="73"/>
      <c r="AQ160" s="73"/>
      <c r="AR160" s="73"/>
    </row>
    <row r="161" spans="1:44" x14ac:dyDescent="0.2">
      <c r="A161" s="62"/>
      <c r="B161" s="7" t="s">
        <v>5</v>
      </c>
      <c r="C161" s="8" t="s">
        <v>6</v>
      </c>
      <c r="D161" s="8" t="s">
        <v>6</v>
      </c>
      <c r="E161" s="8" t="s">
        <v>7</v>
      </c>
      <c r="F161" s="8" t="s">
        <v>7</v>
      </c>
      <c r="G161" s="75" t="s">
        <v>62</v>
      </c>
      <c r="H161" s="76"/>
      <c r="I161" s="75" t="s">
        <v>8</v>
      </c>
      <c r="J161" s="76"/>
      <c r="K161" s="75" t="s">
        <v>9</v>
      </c>
      <c r="L161" s="76"/>
      <c r="M161" s="75" t="s">
        <v>10</v>
      </c>
      <c r="N161" s="76"/>
      <c r="O161" s="74" t="s">
        <v>11</v>
      </c>
      <c r="P161" s="74"/>
      <c r="Q161" s="74" t="s">
        <v>12</v>
      </c>
      <c r="R161" s="74"/>
      <c r="S161" s="74" t="s">
        <v>13</v>
      </c>
      <c r="T161" s="74"/>
      <c r="U161" s="75" t="s">
        <v>14</v>
      </c>
      <c r="V161" s="76"/>
      <c r="Z161" t="s">
        <v>5</v>
      </c>
      <c r="AA161" t="s">
        <v>7</v>
      </c>
      <c r="AB161" t="s">
        <v>7</v>
      </c>
      <c r="AC161" t="s">
        <v>62</v>
      </c>
      <c r="AE161" t="s">
        <v>8</v>
      </c>
      <c r="AG161" t="s">
        <v>9</v>
      </c>
      <c r="AI161" t="s">
        <v>10</v>
      </c>
      <c r="AK161" s="77" t="s">
        <v>11</v>
      </c>
      <c r="AL161" s="77"/>
      <c r="AM161" s="77" t="s">
        <v>12</v>
      </c>
      <c r="AN161" s="77"/>
      <c r="AO161" s="77" t="s">
        <v>13</v>
      </c>
      <c r="AP161" s="77"/>
      <c r="AQ161" t="s">
        <v>14</v>
      </c>
    </row>
    <row r="162" spans="1:44" x14ac:dyDescent="0.2">
      <c r="A162" s="64" t="s">
        <v>15</v>
      </c>
      <c r="B162" s="10" t="s">
        <v>16</v>
      </c>
      <c r="C162" s="11" t="s">
        <v>17</v>
      </c>
      <c r="D162" s="11" t="s">
        <v>18</v>
      </c>
      <c r="E162" s="11" t="s">
        <v>19</v>
      </c>
      <c r="F162" s="11" t="s">
        <v>20</v>
      </c>
      <c r="G162" s="64" t="s">
        <v>21</v>
      </c>
      <c r="H162" s="64" t="s">
        <v>22</v>
      </c>
      <c r="I162" s="64" t="s">
        <v>21</v>
      </c>
      <c r="J162" s="64" t="s">
        <v>22</v>
      </c>
      <c r="K162" s="64" t="s">
        <v>21</v>
      </c>
      <c r="L162" s="64" t="s">
        <v>22</v>
      </c>
      <c r="M162" s="64" t="s">
        <v>21</v>
      </c>
      <c r="N162" s="64" t="s">
        <v>22</v>
      </c>
      <c r="O162" s="64" t="s">
        <v>21</v>
      </c>
      <c r="P162" s="64" t="s">
        <v>22</v>
      </c>
      <c r="Q162" s="64" t="s">
        <v>21</v>
      </c>
      <c r="R162" s="64" t="s">
        <v>22</v>
      </c>
      <c r="S162" s="64" t="s">
        <v>21</v>
      </c>
      <c r="T162" s="64" t="s">
        <v>22</v>
      </c>
      <c r="U162" s="64" t="s">
        <v>21</v>
      </c>
      <c r="V162" s="64" t="s">
        <v>22</v>
      </c>
      <c r="Z162" t="s">
        <v>16</v>
      </c>
      <c r="AA162" t="s">
        <v>19</v>
      </c>
      <c r="AB162" t="s">
        <v>20</v>
      </c>
      <c r="AC162" t="s">
        <v>21</v>
      </c>
      <c r="AD162" t="s">
        <v>22</v>
      </c>
      <c r="AE162" t="s">
        <v>21</v>
      </c>
      <c r="AF162" t="s">
        <v>22</v>
      </c>
      <c r="AG162" t="s">
        <v>21</v>
      </c>
      <c r="AH162" t="s">
        <v>22</v>
      </c>
      <c r="AI162" t="s">
        <v>21</v>
      </c>
      <c r="AJ162" t="s">
        <v>22</v>
      </c>
      <c r="AK162" t="s">
        <v>21</v>
      </c>
      <c r="AL162" t="s">
        <v>22</v>
      </c>
      <c r="AM162" t="s">
        <v>21</v>
      </c>
      <c r="AN162" t="s">
        <v>22</v>
      </c>
      <c r="AO162" t="s">
        <v>21</v>
      </c>
      <c r="AP162" t="s">
        <v>22</v>
      </c>
      <c r="AQ162" t="s">
        <v>21</v>
      </c>
      <c r="AR162" t="s">
        <v>22</v>
      </c>
    </row>
    <row r="163" spans="1:44" x14ac:dyDescent="0.2">
      <c r="A163" s="5"/>
      <c r="B163" s="6"/>
      <c r="C163" s="5"/>
      <c r="D163" s="5"/>
      <c r="E163" s="5"/>
      <c r="F163" s="5"/>
      <c r="G163" s="62"/>
      <c r="H163" s="51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Y163" s="19"/>
    </row>
    <row r="164" spans="1:44" x14ac:dyDescent="0.2">
      <c r="A164" s="12" t="s">
        <v>57</v>
      </c>
      <c r="B164" s="13">
        <f t="shared" ref="B164:B170" si="138">+IF(ISNUMBER(Z164),Z164,0)</f>
        <v>29</v>
      </c>
      <c r="C164" s="14">
        <v>21.3</v>
      </c>
      <c r="D164" s="15">
        <v>987</v>
      </c>
      <c r="E164" s="16">
        <f t="shared" ref="E164:E184" si="139">+IF(ISNUMBER(AA164),AA164/B164,0)</f>
        <v>0.62068965517241381</v>
      </c>
      <c r="F164" s="16">
        <f t="shared" ref="F164:F183" si="140">+IF(ISNUMBER(AB164),AB164/B164,0)</f>
        <v>0.48275862068965519</v>
      </c>
      <c r="G164" s="16">
        <f>+IF(ISNUMBER(AC164),AC164/B164,0)</f>
        <v>0</v>
      </c>
      <c r="H164" s="16">
        <f>+IF(ISNUMBER(AD164),AD164/B164,0)</f>
        <v>0.44827586206896552</v>
      </c>
      <c r="I164" s="16">
        <f t="shared" ref="I164:I181" si="141">+IF(ISNUMBER(AE164),AE164/B164,0)</f>
        <v>0.20689655172413793</v>
      </c>
      <c r="J164" s="16">
        <f t="shared" ref="J164:J181" si="142">+IF(ISNUMBER(AF164),AF164/B164,0)</f>
        <v>0.20689655172413793</v>
      </c>
      <c r="K164" s="16">
        <f t="shared" ref="K164:K180" si="143">+IF(ISNUMBER(AG164),AG164/B164,0)</f>
        <v>0.27586206896551724</v>
      </c>
      <c r="L164" s="16">
        <f t="shared" ref="L164:L180" si="144">+IF(ISNUMBER(AH164),AH164/B164,0)</f>
        <v>6.8965517241379309E-2</v>
      </c>
      <c r="M164" s="16">
        <f t="shared" ref="M164:M179" si="145">+IF(ISNUMBER(AI164),AI164/B164,0)</f>
        <v>0.27586206896551724</v>
      </c>
      <c r="N164" s="16">
        <f t="shared" ref="N164:N179" si="146">+IF(ISNUMBER(AJ164),AJ164/B164,0)</f>
        <v>0.13793103448275862</v>
      </c>
      <c r="O164" s="16">
        <f t="shared" ref="O164:O178" si="147">+IF(ISNUMBER(AK164),AK164/B164,0)</f>
        <v>0.31034482758620691</v>
      </c>
      <c r="P164" s="16">
        <f t="shared" ref="P164:P178" si="148">+IF(ISNUMBER(AL164),AL164/B164,0)</f>
        <v>3.4482758620689655E-2</v>
      </c>
      <c r="Q164" s="16">
        <f t="shared" ref="Q164:Q177" si="149">+IF(ISNUMBER(AM164),AM164/B164,0)</f>
        <v>0.34482758620689657</v>
      </c>
      <c r="R164" s="16">
        <f t="shared" ref="R164:R177" si="150">+IF(ISNUMBER(AN164),AN164/B164,0)</f>
        <v>6.8965517241379309E-2</v>
      </c>
      <c r="S164" s="16">
        <f t="shared" ref="S164:S166" si="151">+IF(ISNUMBER(AO164),AO164/B164,0)</f>
        <v>0.34482758620689657</v>
      </c>
      <c r="T164" s="16">
        <f t="shared" ref="T164:T166" si="152">+IF(ISNUMBER(AP164),AP164/B164,0)</f>
        <v>3.4482758620689655E-2</v>
      </c>
      <c r="U164" s="18">
        <f t="shared" ref="U164:U165" si="153">+IF(ISNUMBER(AQ164),AQ164/B164,0)</f>
        <v>0.37931034482758619</v>
      </c>
      <c r="V164" s="18">
        <f t="shared" ref="V164:V165" si="154">+IF(ISNUMBER(AR164),AR164/B164,0)</f>
        <v>3.4482758620689655E-2</v>
      </c>
      <c r="Y164" s="19" t="str">
        <f t="shared" ref="Y164:Y170" si="155">+A164</f>
        <v>2001</v>
      </c>
      <c r="Z164">
        <v>29</v>
      </c>
      <c r="AA164">
        <v>18</v>
      </c>
      <c r="AB164">
        <v>14</v>
      </c>
      <c r="AC164">
        <v>0</v>
      </c>
      <c r="AD164">
        <v>13</v>
      </c>
      <c r="AE164">
        <v>6</v>
      </c>
      <c r="AF164">
        <v>6</v>
      </c>
      <c r="AG164">
        <v>8</v>
      </c>
      <c r="AH164">
        <v>2</v>
      </c>
      <c r="AI164">
        <v>8</v>
      </c>
      <c r="AJ164">
        <v>4</v>
      </c>
      <c r="AK164">
        <v>9</v>
      </c>
      <c r="AL164">
        <v>1</v>
      </c>
      <c r="AM164">
        <v>10</v>
      </c>
      <c r="AN164">
        <v>2</v>
      </c>
      <c r="AO164">
        <v>10</v>
      </c>
      <c r="AP164">
        <v>1</v>
      </c>
      <c r="AQ164">
        <v>11</v>
      </c>
      <c r="AR164">
        <v>1</v>
      </c>
    </row>
    <row r="165" spans="1:44" x14ac:dyDescent="0.2">
      <c r="A165" s="12">
        <f t="shared" ref="A165:A170" si="156">+A164+1</f>
        <v>2002</v>
      </c>
      <c r="B165" s="13">
        <f t="shared" si="138"/>
        <v>32</v>
      </c>
      <c r="C165" s="14">
        <v>20.5</v>
      </c>
      <c r="D165" s="15">
        <v>1028</v>
      </c>
      <c r="E165" s="16">
        <f t="shared" si="139"/>
        <v>0.71875</v>
      </c>
      <c r="F165" s="16">
        <f t="shared" si="140"/>
        <v>0.53125</v>
      </c>
      <c r="G165" s="16">
        <f t="shared" ref="G165:G182" si="157">+IF(ISNUMBER(AC165),AC165/B165,0)</f>
        <v>0</v>
      </c>
      <c r="H165" s="16">
        <f t="shared" ref="H165:H182" si="158">+IF(ISNUMBER(AD165),AD165/B165,0)</f>
        <v>0.46875</v>
      </c>
      <c r="I165" s="16">
        <f t="shared" si="141"/>
        <v>6.25E-2</v>
      </c>
      <c r="J165" s="16">
        <f t="shared" si="142"/>
        <v>0.375</v>
      </c>
      <c r="K165" s="16">
        <f t="shared" si="143"/>
        <v>0.25</v>
      </c>
      <c r="L165" s="16">
        <f t="shared" si="144"/>
        <v>0.1875</v>
      </c>
      <c r="M165" s="16">
        <f t="shared" si="145"/>
        <v>0.25</v>
      </c>
      <c r="N165" s="16">
        <f t="shared" si="146"/>
        <v>0.25</v>
      </c>
      <c r="O165" s="16">
        <f t="shared" si="147"/>
        <v>0.34375</v>
      </c>
      <c r="P165" s="16">
        <f t="shared" si="148"/>
        <v>0.125</v>
      </c>
      <c r="Q165" s="16">
        <f t="shared" si="149"/>
        <v>0.34375</v>
      </c>
      <c r="R165" s="16">
        <f t="shared" si="150"/>
        <v>6.25E-2</v>
      </c>
      <c r="S165" s="16">
        <f t="shared" si="151"/>
        <v>0.40625</v>
      </c>
      <c r="T165" s="16">
        <f t="shared" si="152"/>
        <v>0</v>
      </c>
      <c r="U165" s="18">
        <f t="shared" si="153"/>
        <v>0.40625</v>
      </c>
      <c r="V165" s="18">
        <f t="shared" si="154"/>
        <v>3.125E-2</v>
      </c>
      <c r="Y165" s="19">
        <f t="shared" si="155"/>
        <v>2002</v>
      </c>
      <c r="Z165">
        <v>32</v>
      </c>
      <c r="AA165">
        <v>23</v>
      </c>
      <c r="AB165">
        <v>17</v>
      </c>
      <c r="AC165">
        <v>0</v>
      </c>
      <c r="AD165">
        <v>15</v>
      </c>
      <c r="AE165">
        <v>2</v>
      </c>
      <c r="AF165">
        <v>12</v>
      </c>
      <c r="AG165">
        <v>8</v>
      </c>
      <c r="AH165">
        <v>6</v>
      </c>
      <c r="AI165">
        <v>8</v>
      </c>
      <c r="AJ165">
        <v>8</v>
      </c>
      <c r="AK165">
        <v>11</v>
      </c>
      <c r="AL165">
        <v>4</v>
      </c>
      <c r="AM165">
        <v>11</v>
      </c>
      <c r="AN165">
        <v>2</v>
      </c>
      <c r="AO165">
        <v>13</v>
      </c>
      <c r="AP165">
        <v>0</v>
      </c>
      <c r="AQ165">
        <v>13</v>
      </c>
      <c r="AR165">
        <v>1</v>
      </c>
    </row>
    <row r="166" spans="1:44" x14ac:dyDescent="0.2">
      <c r="A166" s="12">
        <f t="shared" si="156"/>
        <v>2003</v>
      </c>
      <c r="B166" s="13">
        <f t="shared" si="138"/>
        <v>25</v>
      </c>
      <c r="C166" s="14">
        <v>22.3</v>
      </c>
      <c r="D166" s="15">
        <v>1084</v>
      </c>
      <c r="E166" s="16">
        <f t="shared" si="139"/>
        <v>0.64</v>
      </c>
      <c r="F166" s="16">
        <f t="shared" si="140"/>
        <v>0.64</v>
      </c>
      <c r="G166" s="16">
        <f t="shared" si="157"/>
        <v>0</v>
      </c>
      <c r="H166" s="16">
        <f t="shared" si="158"/>
        <v>0.52</v>
      </c>
      <c r="I166" s="16">
        <f t="shared" si="141"/>
        <v>0.16</v>
      </c>
      <c r="J166" s="16">
        <f t="shared" si="142"/>
        <v>0.4</v>
      </c>
      <c r="K166" s="16">
        <f t="shared" si="143"/>
        <v>0.32</v>
      </c>
      <c r="L166" s="16">
        <f t="shared" si="144"/>
        <v>0.16</v>
      </c>
      <c r="M166" s="16">
        <f t="shared" si="145"/>
        <v>0.44</v>
      </c>
      <c r="N166" s="16">
        <f t="shared" si="146"/>
        <v>0.04</v>
      </c>
      <c r="O166" s="16">
        <f t="shared" si="147"/>
        <v>0.44</v>
      </c>
      <c r="P166" s="16">
        <f t="shared" si="148"/>
        <v>0.04</v>
      </c>
      <c r="Q166" s="16">
        <f t="shared" si="149"/>
        <v>0.44</v>
      </c>
      <c r="R166" s="16">
        <f t="shared" si="150"/>
        <v>0.04</v>
      </c>
      <c r="S166" s="16">
        <f t="shared" si="151"/>
        <v>0.48</v>
      </c>
      <c r="T166" s="16">
        <f t="shared" si="152"/>
        <v>0</v>
      </c>
      <c r="U166" s="18">
        <f t="shared" ref="U166" si="159">+IF(ISNUMBER(AQ166),AQ166/B166,0)</f>
        <v>0.48</v>
      </c>
      <c r="V166" s="18">
        <f t="shared" ref="V166" si="160">+IF(ISNUMBER(AR166),AR166/B166,0)</f>
        <v>0</v>
      </c>
      <c r="Y166" s="19">
        <f t="shared" si="155"/>
        <v>2003</v>
      </c>
      <c r="Z166">
        <v>25</v>
      </c>
      <c r="AA166">
        <v>16</v>
      </c>
      <c r="AB166">
        <v>16</v>
      </c>
      <c r="AC166">
        <v>0</v>
      </c>
      <c r="AD166">
        <v>13</v>
      </c>
      <c r="AE166">
        <v>4</v>
      </c>
      <c r="AF166">
        <v>10</v>
      </c>
      <c r="AG166">
        <v>8</v>
      </c>
      <c r="AH166">
        <v>4</v>
      </c>
      <c r="AI166">
        <v>11</v>
      </c>
      <c r="AJ166">
        <v>1</v>
      </c>
      <c r="AK166">
        <v>11</v>
      </c>
      <c r="AL166">
        <v>1</v>
      </c>
      <c r="AM166">
        <v>11</v>
      </c>
      <c r="AN166">
        <v>1</v>
      </c>
      <c r="AO166">
        <v>12</v>
      </c>
      <c r="AP166">
        <v>0</v>
      </c>
      <c r="AQ166">
        <v>12</v>
      </c>
      <c r="AR166">
        <v>0</v>
      </c>
    </row>
    <row r="167" spans="1:44" x14ac:dyDescent="0.2">
      <c r="A167" s="12">
        <f t="shared" si="156"/>
        <v>2004</v>
      </c>
      <c r="B167" s="13">
        <f t="shared" si="138"/>
        <v>33</v>
      </c>
      <c r="C167" s="14">
        <v>21.7</v>
      </c>
      <c r="D167" s="15">
        <v>1085</v>
      </c>
      <c r="E167" s="16">
        <f t="shared" si="139"/>
        <v>0.69696969696969702</v>
      </c>
      <c r="F167" s="16">
        <f t="shared" si="140"/>
        <v>0.48484848484848486</v>
      </c>
      <c r="G167" s="16">
        <f t="shared" si="157"/>
        <v>0</v>
      </c>
      <c r="H167" s="16">
        <f t="shared" si="158"/>
        <v>0.51515151515151514</v>
      </c>
      <c r="I167" s="16">
        <f t="shared" si="141"/>
        <v>9.0909090909090912E-2</v>
      </c>
      <c r="J167" s="16">
        <f t="shared" si="142"/>
        <v>0.39393939393939392</v>
      </c>
      <c r="K167" s="16">
        <f t="shared" si="143"/>
        <v>0.24242424242424243</v>
      </c>
      <c r="L167" s="16">
        <f t="shared" si="144"/>
        <v>0.15151515151515152</v>
      </c>
      <c r="M167" s="16">
        <f t="shared" si="145"/>
        <v>0.36363636363636365</v>
      </c>
      <c r="N167" s="16">
        <f t="shared" si="146"/>
        <v>6.0606060606060608E-2</v>
      </c>
      <c r="O167" s="16">
        <f t="shared" si="147"/>
        <v>0.39393939393939392</v>
      </c>
      <c r="P167" s="16">
        <f t="shared" si="148"/>
        <v>3.0303030303030304E-2</v>
      </c>
      <c r="Q167" s="16">
        <f t="shared" si="149"/>
        <v>0.39393939393939392</v>
      </c>
      <c r="R167" s="16">
        <f t="shared" si="150"/>
        <v>0</v>
      </c>
      <c r="S167" s="16">
        <f t="shared" ref="S167:S176" si="161">+IF(ISNUMBER(AO167),AO167/B167,0)</f>
        <v>0.39393939393939392</v>
      </c>
      <c r="T167" s="16">
        <f t="shared" ref="T167:T176" si="162">+IF(ISNUMBER(AP167),AP167/B167,0)</f>
        <v>0</v>
      </c>
      <c r="U167" s="18">
        <f t="shared" ref="U167:U175" si="163">+IF(ISNUMBER(AQ167),AQ167/B167,0)</f>
        <v>0.42424242424242425</v>
      </c>
      <c r="V167" s="18">
        <f t="shared" ref="V167:V175" si="164">+IF(ISNUMBER(AR167),AR167/B167,0)</f>
        <v>0</v>
      </c>
      <c r="Y167" s="19">
        <f t="shared" si="155"/>
        <v>2004</v>
      </c>
      <c r="Z167">
        <v>33</v>
      </c>
      <c r="AA167">
        <v>23</v>
      </c>
      <c r="AB167">
        <v>16</v>
      </c>
      <c r="AC167">
        <v>0</v>
      </c>
      <c r="AD167">
        <v>17</v>
      </c>
      <c r="AE167">
        <v>3</v>
      </c>
      <c r="AF167">
        <v>13</v>
      </c>
      <c r="AG167">
        <v>8</v>
      </c>
      <c r="AH167">
        <v>5</v>
      </c>
      <c r="AI167">
        <v>12</v>
      </c>
      <c r="AJ167">
        <v>2</v>
      </c>
      <c r="AK167">
        <v>13</v>
      </c>
      <c r="AL167">
        <v>1</v>
      </c>
      <c r="AM167">
        <v>13</v>
      </c>
      <c r="AN167">
        <v>0</v>
      </c>
      <c r="AO167">
        <v>13</v>
      </c>
      <c r="AP167">
        <v>0</v>
      </c>
      <c r="AQ167">
        <v>14</v>
      </c>
      <c r="AR167">
        <v>0</v>
      </c>
    </row>
    <row r="168" spans="1:44" x14ac:dyDescent="0.2">
      <c r="A168" s="12">
        <f t="shared" si="156"/>
        <v>2005</v>
      </c>
      <c r="B168" s="13">
        <f t="shared" si="138"/>
        <v>22</v>
      </c>
      <c r="C168" s="14">
        <v>21.3</v>
      </c>
      <c r="D168" s="15">
        <v>1038</v>
      </c>
      <c r="E168" s="16">
        <f t="shared" si="139"/>
        <v>0.68181818181818177</v>
      </c>
      <c r="F168" s="16">
        <f t="shared" si="140"/>
        <v>0.59090909090909094</v>
      </c>
      <c r="G168" s="16">
        <f t="shared" si="157"/>
        <v>0</v>
      </c>
      <c r="H168" s="16">
        <f t="shared" si="158"/>
        <v>0.45454545454545453</v>
      </c>
      <c r="I168" s="16">
        <f t="shared" si="141"/>
        <v>0.18181818181818182</v>
      </c>
      <c r="J168" s="16">
        <f t="shared" si="142"/>
        <v>0.27272727272727271</v>
      </c>
      <c r="K168" s="16">
        <f t="shared" si="143"/>
        <v>0.27272727272727271</v>
      </c>
      <c r="L168" s="16">
        <f t="shared" si="144"/>
        <v>0.13636363636363635</v>
      </c>
      <c r="M168" s="16">
        <f t="shared" si="145"/>
        <v>0.36363636363636365</v>
      </c>
      <c r="N168" s="16">
        <f t="shared" si="146"/>
        <v>0.13636363636363635</v>
      </c>
      <c r="O168" s="16">
        <f t="shared" si="147"/>
        <v>0.36363636363636365</v>
      </c>
      <c r="P168" s="16">
        <f t="shared" si="148"/>
        <v>9.0909090909090912E-2</v>
      </c>
      <c r="Q168" s="16">
        <f t="shared" si="149"/>
        <v>0.36363636363636365</v>
      </c>
      <c r="R168" s="16">
        <f t="shared" si="150"/>
        <v>9.0909090909090912E-2</v>
      </c>
      <c r="S168" s="16">
        <f t="shared" si="161"/>
        <v>0.40909090909090912</v>
      </c>
      <c r="T168" s="16">
        <f t="shared" si="162"/>
        <v>4.5454545454545456E-2</v>
      </c>
      <c r="U168" s="18">
        <f t="shared" si="163"/>
        <v>0.45454545454545453</v>
      </c>
      <c r="V168" s="18">
        <f t="shared" si="164"/>
        <v>0</v>
      </c>
      <c r="Y168" s="19">
        <f t="shared" si="155"/>
        <v>2005</v>
      </c>
      <c r="Z168">
        <v>22</v>
      </c>
      <c r="AA168">
        <v>15</v>
      </c>
      <c r="AB168">
        <v>13</v>
      </c>
      <c r="AC168">
        <v>0</v>
      </c>
      <c r="AD168">
        <v>10</v>
      </c>
      <c r="AE168">
        <v>4</v>
      </c>
      <c r="AF168">
        <v>6</v>
      </c>
      <c r="AG168">
        <v>6</v>
      </c>
      <c r="AH168">
        <v>3</v>
      </c>
      <c r="AI168">
        <v>8</v>
      </c>
      <c r="AJ168">
        <v>3</v>
      </c>
      <c r="AK168">
        <v>8</v>
      </c>
      <c r="AL168">
        <v>2</v>
      </c>
      <c r="AM168">
        <v>8</v>
      </c>
      <c r="AN168">
        <v>2</v>
      </c>
      <c r="AO168">
        <v>9</v>
      </c>
      <c r="AP168">
        <v>1</v>
      </c>
      <c r="AQ168">
        <v>10</v>
      </c>
      <c r="AR168">
        <v>0</v>
      </c>
    </row>
    <row r="169" spans="1:44" x14ac:dyDescent="0.2">
      <c r="A169" s="12">
        <f t="shared" si="156"/>
        <v>2006</v>
      </c>
      <c r="B169" s="13">
        <f t="shared" si="138"/>
        <v>33</v>
      </c>
      <c r="C169" s="14">
        <v>20.9</v>
      </c>
      <c r="D169" s="15">
        <v>1074</v>
      </c>
      <c r="E169" s="16">
        <f t="shared" si="139"/>
        <v>0.66666666666666663</v>
      </c>
      <c r="F169" s="16">
        <f t="shared" si="140"/>
        <v>0.54545454545454541</v>
      </c>
      <c r="G169" s="16">
        <f t="shared" si="157"/>
        <v>3.0303030303030304E-2</v>
      </c>
      <c r="H169" s="16">
        <f t="shared" si="158"/>
        <v>0.45454545454545453</v>
      </c>
      <c r="I169" s="16">
        <f t="shared" si="141"/>
        <v>9.0909090909090912E-2</v>
      </c>
      <c r="J169" s="16">
        <f t="shared" si="142"/>
        <v>0.30303030303030304</v>
      </c>
      <c r="K169" s="16">
        <f t="shared" si="143"/>
        <v>0.27272727272727271</v>
      </c>
      <c r="L169" s="16">
        <f t="shared" si="144"/>
        <v>0.12121212121212122</v>
      </c>
      <c r="M169" s="16">
        <f t="shared" si="145"/>
        <v>0.33333333333333331</v>
      </c>
      <c r="N169" s="16">
        <f t="shared" si="146"/>
        <v>9.0909090909090912E-2</v>
      </c>
      <c r="O169" s="16">
        <f t="shared" si="147"/>
        <v>0.33333333333333331</v>
      </c>
      <c r="P169" s="16">
        <f t="shared" si="148"/>
        <v>3.0303030303030304E-2</v>
      </c>
      <c r="Q169" s="16">
        <f t="shared" si="149"/>
        <v>0.39393939393939392</v>
      </c>
      <c r="R169" s="16">
        <f t="shared" si="150"/>
        <v>3.0303030303030304E-2</v>
      </c>
      <c r="S169" s="16">
        <f t="shared" si="161"/>
        <v>0.39393939393939392</v>
      </c>
      <c r="T169" s="16">
        <f t="shared" si="162"/>
        <v>3.0303030303030304E-2</v>
      </c>
      <c r="U169" s="18">
        <f t="shared" si="163"/>
        <v>0.39393939393939392</v>
      </c>
      <c r="V169" s="18">
        <f t="shared" si="164"/>
        <v>3.0303030303030304E-2</v>
      </c>
      <c r="Y169" s="19">
        <f t="shared" si="155"/>
        <v>2006</v>
      </c>
      <c r="Z169">
        <v>33</v>
      </c>
      <c r="AA169">
        <v>22</v>
      </c>
      <c r="AB169">
        <v>18</v>
      </c>
      <c r="AC169">
        <v>1</v>
      </c>
      <c r="AD169">
        <v>15</v>
      </c>
      <c r="AE169">
        <v>3</v>
      </c>
      <c r="AF169">
        <v>10</v>
      </c>
      <c r="AG169">
        <v>9</v>
      </c>
      <c r="AH169">
        <v>4</v>
      </c>
      <c r="AI169">
        <v>11</v>
      </c>
      <c r="AJ169">
        <v>3</v>
      </c>
      <c r="AK169">
        <v>11</v>
      </c>
      <c r="AL169">
        <v>1</v>
      </c>
      <c r="AM169">
        <v>13</v>
      </c>
      <c r="AN169">
        <v>1</v>
      </c>
      <c r="AO169">
        <v>13</v>
      </c>
      <c r="AP169">
        <v>1</v>
      </c>
      <c r="AQ169">
        <v>13</v>
      </c>
      <c r="AR169">
        <v>1</v>
      </c>
    </row>
    <row r="170" spans="1:44" x14ac:dyDescent="0.2">
      <c r="A170" s="12">
        <f t="shared" si="156"/>
        <v>2007</v>
      </c>
      <c r="B170" s="13">
        <f t="shared" si="138"/>
        <v>49</v>
      </c>
      <c r="C170" s="14">
        <v>22</v>
      </c>
      <c r="D170" s="15">
        <v>1002</v>
      </c>
      <c r="E170" s="16">
        <f t="shared" si="139"/>
        <v>0.67346938775510201</v>
      </c>
      <c r="F170" s="16">
        <f t="shared" si="140"/>
        <v>0.51020408163265307</v>
      </c>
      <c r="G170" s="16">
        <f t="shared" si="157"/>
        <v>0</v>
      </c>
      <c r="H170" s="16">
        <f t="shared" si="158"/>
        <v>0.55102040816326525</v>
      </c>
      <c r="I170" s="16">
        <f t="shared" si="141"/>
        <v>0.16326530612244897</v>
      </c>
      <c r="J170" s="16">
        <f t="shared" si="142"/>
        <v>0.24489795918367346</v>
      </c>
      <c r="K170" s="16">
        <f t="shared" si="143"/>
        <v>0.30612244897959184</v>
      </c>
      <c r="L170" s="16">
        <f t="shared" si="144"/>
        <v>8.1632653061224483E-2</v>
      </c>
      <c r="M170" s="16">
        <f t="shared" si="145"/>
        <v>0.36734693877551022</v>
      </c>
      <c r="N170" s="16">
        <f t="shared" si="146"/>
        <v>4.0816326530612242E-2</v>
      </c>
      <c r="O170" s="16">
        <f t="shared" si="147"/>
        <v>0.36734693877551022</v>
      </c>
      <c r="P170" s="16">
        <f t="shared" si="148"/>
        <v>2.0408163265306121E-2</v>
      </c>
      <c r="Q170" s="16">
        <f t="shared" si="149"/>
        <v>0.38775510204081631</v>
      </c>
      <c r="R170" s="16">
        <f t="shared" si="150"/>
        <v>2.0408163265306121E-2</v>
      </c>
      <c r="S170" s="16">
        <f t="shared" si="161"/>
        <v>0.38775510204081631</v>
      </c>
      <c r="T170" s="16">
        <f t="shared" si="162"/>
        <v>4.0816326530612242E-2</v>
      </c>
      <c r="U170" s="18">
        <f t="shared" si="163"/>
        <v>0.40816326530612246</v>
      </c>
      <c r="V170" s="18">
        <f t="shared" si="164"/>
        <v>4.0816326530612242E-2</v>
      </c>
      <c r="Y170" s="19">
        <f t="shared" si="155"/>
        <v>2007</v>
      </c>
      <c r="Z170">
        <v>49</v>
      </c>
      <c r="AA170">
        <v>33</v>
      </c>
      <c r="AB170">
        <v>25</v>
      </c>
      <c r="AC170">
        <v>0</v>
      </c>
      <c r="AD170">
        <v>27</v>
      </c>
      <c r="AE170">
        <v>8</v>
      </c>
      <c r="AF170">
        <v>12</v>
      </c>
      <c r="AG170">
        <v>15</v>
      </c>
      <c r="AH170">
        <v>4</v>
      </c>
      <c r="AI170">
        <v>18</v>
      </c>
      <c r="AJ170">
        <v>2</v>
      </c>
      <c r="AK170">
        <v>18</v>
      </c>
      <c r="AL170">
        <v>1</v>
      </c>
      <c r="AM170">
        <v>19</v>
      </c>
      <c r="AN170">
        <v>1</v>
      </c>
      <c r="AO170">
        <v>19</v>
      </c>
      <c r="AP170">
        <v>2</v>
      </c>
      <c r="AQ170">
        <v>20</v>
      </c>
      <c r="AR170">
        <v>2</v>
      </c>
    </row>
    <row r="171" spans="1:44" x14ac:dyDescent="0.2">
      <c r="A171" s="12">
        <f t="shared" ref="A171:A185" si="165">+A170+1</f>
        <v>2008</v>
      </c>
      <c r="B171" s="13">
        <f t="shared" ref="B171:B185" si="166">+IF(ISNUMBER(Z171),Z171,0)</f>
        <v>27</v>
      </c>
      <c r="C171" s="14">
        <v>21.3</v>
      </c>
      <c r="D171" s="15">
        <v>1059</v>
      </c>
      <c r="E171" s="16">
        <f t="shared" si="139"/>
        <v>0.55555555555555558</v>
      </c>
      <c r="F171" s="16">
        <f t="shared" si="140"/>
        <v>0.40740740740740738</v>
      </c>
      <c r="G171" s="16">
        <f t="shared" si="157"/>
        <v>3.7037037037037035E-2</v>
      </c>
      <c r="H171" s="16">
        <f t="shared" si="158"/>
        <v>0.33333333333333331</v>
      </c>
      <c r="I171" s="16">
        <f t="shared" si="141"/>
        <v>0.14814814814814814</v>
      </c>
      <c r="J171" s="16">
        <f t="shared" si="142"/>
        <v>0.18518518518518517</v>
      </c>
      <c r="K171" s="16">
        <f t="shared" si="143"/>
        <v>0.29629629629629628</v>
      </c>
      <c r="L171" s="16">
        <f t="shared" si="144"/>
        <v>7.407407407407407E-2</v>
      </c>
      <c r="M171" s="16">
        <f t="shared" si="145"/>
        <v>0.29629629629629628</v>
      </c>
      <c r="N171" s="16">
        <f t="shared" si="146"/>
        <v>3.7037037037037035E-2</v>
      </c>
      <c r="O171" s="16">
        <f t="shared" si="147"/>
        <v>0.29629629629629628</v>
      </c>
      <c r="P171" s="16">
        <f t="shared" si="148"/>
        <v>3.7037037037037035E-2</v>
      </c>
      <c r="Q171" s="16">
        <f t="shared" si="149"/>
        <v>0.29629629629629628</v>
      </c>
      <c r="R171" s="16">
        <f t="shared" si="150"/>
        <v>3.7037037037037035E-2</v>
      </c>
      <c r="S171" s="16">
        <f t="shared" si="161"/>
        <v>0.29629629629629628</v>
      </c>
      <c r="T171" s="16">
        <f t="shared" si="162"/>
        <v>3.7037037037037035E-2</v>
      </c>
      <c r="U171" s="18">
        <f t="shared" si="163"/>
        <v>0.29629629629629628</v>
      </c>
      <c r="V171" s="18">
        <f t="shared" si="164"/>
        <v>0</v>
      </c>
      <c r="Y171" s="19">
        <f t="shared" ref="Y171:Y185" si="167">+A171</f>
        <v>2008</v>
      </c>
      <c r="Z171">
        <v>27</v>
      </c>
      <c r="AA171">
        <v>15</v>
      </c>
      <c r="AB171">
        <v>11</v>
      </c>
      <c r="AC171">
        <v>1</v>
      </c>
      <c r="AD171">
        <v>9</v>
      </c>
      <c r="AE171">
        <v>4</v>
      </c>
      <c r="AF171">
        <v>5</v>
      </c>
      <c r="AG171">
        <v>8</v>
      </c>
      <c r="AH171">
        <v>2</v>
      </c>
      <c r="AI171">
        <v>8</v>
      </c>
      <c r="AJ171">
        <v>1</v>
      </c>
      <c r="AK171">
        <v>8</v>
      </c>
      <c r="AL171">
        <v>1</v>
      </c>
      <c r="AM171">
        <v>8</v>
      </c>
      <c r="AN171">
        <v>1</v>
      </c>
      <c r="AO171">
        <v>8</v>
      </c>
      <c r="AP171">
        <v>1</v>
      </c>
      <c r="AQ171">
        <v>8</v>
      </c>
      <c r="AR171">
        <v>0</v>
      </c>
    </row>
    <row r="172" spans="1:44" x14ac:dyDescent="0.2">
      <c r="A172" s="12">
        <f t="shared" si="165"/>
        <v>2009</v>
      </c>
      <c r="B172" s="13">
        <f t="shared" si="166"/>
        <v>23</v>
      </c>
      <c r="C172" s="14">
        <v>22.8</v>
      </c>
      <c r="D172" s="15">
        <v>1033</v>
      </c>
      <c r="E172" s="16">
        <f t="shared" si="139"/>
        <v>0.56521739130434778</v>
      </c>
      <c r="F172" s="16">
        <f t="shared" si="140"/>
        <v>0.43478260869565216</v>
      </c>
      <c r="G172" s="16">
        <f t="shared" si="157"/>
        <v>0</v>
      </c>
      <c r="H172" s="16">
        <f t="shared" si="158"/>
        <v>0.30434782608695654</v>
      </c>
      <c r="I172" s="16">
        <f t="shared" si="141"/>
        <v>8.6956521739130432E-2</v>
      </c>
      <c r="J172" s="16">
        <f t="shared" si="142"/>
        <v>0.21739130434782608</v>
      </c>
      <c r="K172" s="16">
        <f t="shared" si="143"/>
        <v>0.21739130434782608</v>
      </c>
      <c r="L172" s="16">
        <f t="shared" si="144"/>
        <v>0.13043478260869565</v>
      </c>
      <c r="M172" s="16">
        <f t="shared" si="145"/>
        <v>0.2608695652173913</v>
      </c>
      <c r="N172" s="16">
        <f t="shared" si="146"/>
        <v>8.6956521739130432E-2</v>
      </c>
      <c r="O172" s="16">
        <f t="shared" si="147"/>
        <v>0.2608695652173913</v>
      </c>
      <c r="P172" s="16">
        <f t="shared" si="148"/>
        <v>4.3478260869565216E-2</v>
      </c>
      <c r="Q172" s="16">
        <f t="shared" si="149"/>
        <v>0.2608695652173913</v>
      </c>
      <c r="R172" s="16">
        <f t="shared" si="150"/>
        <v>0</v>
      </c>
      <c r="S172" s="16">
        <f t="shared" si="161"/>
        <v>0.2608695652173913</v>
      </c>
      <c r="T172" s="16">
        <f t="shared" si="162"/>
        <v>0</v>
      </c>
      <c r="U172" s="18">
        <f t="shared" si="163"/>
        <v>0.2608695652173913</v>
      </c>
      <c r="V172" s="18">
        <f t="shared" si="164"/>
        <v>0</v>
      </c>
      <c r="Y172" s="19">
        <f t="shared" si="167"/>
        <v>2009</v>
      </c>
      <c r="Z172">
        <v>23</v>
      </c>
      <c r="AA172">
        <v>13</v>
      </c>
      <c r="AB172">
        <v>10</v>
      </c>
      <c r="AC172">
        <v>0</v>
      </c>
      <c r="AD172">
        <v>7</v>
      </c>
      <c r="AE172">
        <v>2</v>
      </c>
      <c r="AF172">
        <v>5</v>
      </c>
      <c r="AG172">
        <v>5</v>
      </c>
      <c r="AH172">
        <v>3</v>
      </c>
      <c r="AI172">
        <v>6</v>
      </c>
      <c r="AJ172">
        <v>2</v>
      </c>
      <c r="AK172">
        <v>6</v>
      </c>
      <c r="AL172">
        <v>1</v>
      </c>
      <c r="AM172">
        <v>6</v>
      </c>
      <c r="AN172">
        <v>0</v>
      </c>
      <c r="AO172">
        <v>6</v>
      </c>
      <c r="AP172">
        <v>0</v>
      </c>
      <c r="AQ172">
        <v>6</v>
      </c>
      <c r="AR172">
        <v>0</v>
      </c>
    </row>
    <row r="173" spans="1:44" x14ac:dyDescent="0.2">
      <c r="A173" s="12">
        <f t="shared" si="165"/>
        <v>2010</v>
      </c>
      <c r="B173" s="13">
        <f t="shared" si="166"/>
        <v>17</v>
      </c>
      <c r="C173" s="14">
        <v>23.3</v>
      </c>
      <c r="D173" s="15">
        <v>1021</v>
      </c>
      <c r="E173" s="16">
        <f t="shared" si="139"/>
        <v>0.82352941176470584</v>
      </c>
      <c r="F173" s="16">
        <f t="shared" si="140"/>
        <v>0.6470588235294118</v>
      </c>
      <c r="G173" s="16">
        <f t="shared" si="157"/>
        <v>5.8823529411764705E-2</v>
      </c>
      <c r="H173" s="16">
        <f t="shared" si="158"/>
        <v>0.47058823529411764</v>
      </c>
      <c r="I173" s="16">
        <f t="shared" si="141"/>
        <v>0.17647058823529413</v>
      </c>
      <c r="J173" s="16">
        <f t="shared" si="142"/>
        <v>0.35294117647058826</v>
      </c>
      <c r="K173" s="16">
        <f t="shared" si="143"/>
        <v>0.41176470588235292</v>
      </c>
      <c r="L173" s="16">
        <f t="shared" si="144"/>
        <v>0.11764705882352941</v>
      </c>
      <c r="M173" s="16">
        <f t="shared" si="145"/>
        <v>0.47058823529411764</v>
      </c>
      <c r="N173" s="16">
        <f t="shared" si="146"/>
        <v>5.8823529411764705E-2</v>
      </c>
      <c r="O173" s="16">
        <f t="shared" si="147"/>
        <v>0.47058823529411764</v>
      </c>
      <c r="P173" s="16">
        <f t="shared" si="148"/>
        <v>0</v>
      </c>
      <c r="Q173" s="16">
        <f t="shared" si="149"/>
        <v>0.47058823529411764</v>
      </c>
      <c r="R173" s="16">
        <f t="shared" si="150"/>
        <v>0</v>
      </c>
      <c r="S173" s="16">
        <f t="shared" si="161"/>
        <v>0.47058823529411764</v>
      </c>
      <c r="T173" s="16">
        <f t="shared" si="162"/>
        <v>0</v>
      </c>
      <c r="U173" s="18">
        <f t="shared" si="163"/>
        <v>0.47058823529411764</v>
      </c>
      <c r="V173" s="18">
        <f t="shared" si="164"/>
        <v>0</v>
      </c>
      <c r="Y173" s="19">
        <f t="shared" si="167"/>
        <v>2010</v>
      </c>
      <c r="Z173">
        <v>17</v>
      </c>
      <c r="AA173">
        <v>14</v>
      </c>
      <c r="AB173">
        <v>11</v>
      </c>
      <c r="AC173">
        <v>1</v>
      </c>
      <c r="AD173">
        <v>8</v>
      </c>
      <c r="AE173">
        <v>3</v>
      </c>
      <c r="AF173">
        <v>6</v>
      </c>
      <c r="AG173">
        <v>7</v>
      </c>
      <c r="AH173">
        <v>2</v>
      </c>
      <c r="AI173">
        <v>8</v>
      </c>
      <c r="AJ173">
        <v>1</v>
      </c>
      <c r="AK173">
        <v>8</v>
      </c>
      <c r="AL173">
        <v>0</v>
      </c>
      <c r="AM173">
        <v>8</v>
      </c>
      <c r="AN173">
        <v>0</v>
      </c>
      <c r="AO173">
        <v>8</v>
      </c>
      <c r="AP173">
        <v>0</v>
      </c>
      <c r="AQ173">
        <v>8</v>
      </c>
      <c r="AR173">
        <v>0</v>
      </c>
    </row>
    <row r="174" spans="1:44" x14ac:dyDescent="0.2">
      <c r="A174" s="12">
        <f t="shared" si="165"/>
        <v>2011</v>
      </c>
      <c r="B174" s="13">
        <f t="shared" si="166"/>
        <v>52</v>
      </c>
      <c r="C174" s="14">
        <v>22.5</v>
      </c>
      <c r="D174" s="15">
        <v>1073</v>
      </c>
      <c r="E174" s="16">
        <f t="shared" si="139"/>
        <v>0.65384615384615385</v>
      </c>
      <c r="F174" s="16">
        <f t="shared" si="140"/>
        <v>0.57692307692307687</v>
      </c>
      <c r="G174" s="16">
        <f t="shared" si="157"/>
        <v>0</v>
      </c>
      <c r="H174" s="16">
        <f t="shared" si="158"/>
        <v>0.5</v>
      </c>
      <c r="I174" s="16">
        <f t="shared" si="141"/>
        <v>0.19230769230769232</v>
      </c>
      <c r="J174" s="16">
        <f t="shared" si="142"/>
        <v>0.28846153846153844</v>
      </c>
      <c r="K174" s="16">
        <f t="shared" si="143"/>
        <v>0.34615384615384615</v>
      </c>
      <c r="L174" s="16">
        <f t="shared" si="144"/>
        <v>5.7692307692307696E-2</v>
      </c>
      <c r="M174" s="16">
        <f t="shared" si="145"/>
        <v>0.40384615384615385</v>
      </c>
      <c r="N174" s="16">
        <f t="shared" si="146"/>
        <v>3.8461538461538464E-2</v>
      </c>
      <c r="O174" s="16">
        <f t="shared" si="147"/>
        <v>0.42307692307692307</v>
      </c>
      <c r="P174" s="16">
        <f t="shared" si="148"/>
        <v>1.9230769230769232E-2</v>
      </c>
      <c r="Q174" s="16">
        <f t="shared" si="149"/>
        <v>0.44230769230769229</v>
      </c>
      <c r="R174" s="16">
        <f t="shared" si="150"/>
        <v>0</v>
      </c>
      <c r="S174" s="16">
        <f t="shared" si="161"/>
        <v>0.44230769230769229</v>
      </c>
      <c r="T174" s="16">
        <f t="shared" si="162"/>
        <v>0</v>
      </c>
      <c r="U174" s="18">
        <f t="shared" si="163"/>
        <v>0.44230769230769229</v>
      </c>
      <c r="V174" s="18">
        <f t="shared" si="164"/>
        <v>0</v>
      </c>
      <c r="Y174" s="19">
        <f t="shared" si="167"/>
        <v>2011</v>
      </c>
      <c r="Z174">
        <v>52</v>
      </c>
      <c r="AA174">
        <v>34</v>
      </c>
      <c r="AB174">
        <v>30</v>
      </c>
      <c r="AC174">
        <v>0</v>
      </c>
      <c r="AD174">
        <v>26</v>
      </c>
      <c r="AE174">
        <v>10</v>
      </c>
      <c r="AF174">
        <v>15</v>
      </c>
      <c r="AG174">
        <v>18</v>
      </c>
      <c r="AH174">
        <v>3</v>
      </c>
      <c r="AI174">
        <v>21</v>
      </c>
      <c r="AJ174">
        <v>2</v>
      </c>
      <c r="AK174">
        <v>22</v>
      </c>
      <c r="AL174">
        <v>1</v>
      </c>
      <c r="AM174">
        <v>23</v>
      </c>
      <c r="AN174">
        <v>0</v>
      </c>
      <c r="AO174">
        <v>23</v>
      </c>
      <c r="AP174">
        <v>0</v>
      </c>
      <c r="AQ174">
        <v>23</v>
      </c>
      <c r="AR174">
        <v>0</v>
      </c>
    </row>
    <row r="175" spans="1:44" x14ac:dyDescent="0.2">
      <c r="A175" s="12">
        <f t="shared" si="165"/>
        <v>2012</v>
      </c>
      <c r="B175" s="13">
        <f t="shared" si="166"/>
        <v>62</v>
      </c>
      <c r="C175" s="14">
        <v>22.9</v>
      </c>
      <c r="D175" s="15">
        <v>1017</v>
      </c>
      <c r="E175" s="16">
        <f t="shared" si="139"/>
        <v>0.79032258064516125</v>
      </c>
      <c r="F175" s="16">
        <f t="shared" si="140"/>
        <v>0.69354838709677424</v>
      </c>
      <c r="G175" s="16">
        <f t="shared" si="157"/>
        <v>0</v>
      </c>
      <c r="H175" s="16">
        <f t="shared" si="158"/>
        <v>0.59677419354838712</v>
      </c>
      <c r="I175" s="16">
        <f t="shared" si="141"/>
        <v>0.24193548387096775</v>
      </c>
      <c r="J175" s="16">
        <f t="shared" si="142"/>
        <v>0.33870967741935482</v>
      </c>
      <c r="K175" s="16">
        <f t="shared" si="143"/>
        <v>0.41935483870967744</v>
      </c>
      <c r="L175" s="16">
        <f t="shared" si="144"/>
        <v>0.11290322580645161</v>
      </c>
      <c r="M175" s="16">
        <f t="shared" si="145"/>
        <v>0.5</v>
      </c>
      <c r="N175" s="16">
        <f t="shared" si="146"/>
        <v>4.8387096774193547E-2</v>
      </c>
      <c r="O175" s="16">
        <f t="shared" si="147"/>
        <v>0.5</v>
      </c>
      <c r="P175" s="16">
        <f t="shared" si="148"/>
        <v>1.6129032258064516E-2</v>
      </c>
      <c r="Q175" s="16">
        <f t="shared" si="149"/>
        <v>0.5161290322580645</v>
      </c>
      <c r="R175" s="16">
        <f t="shared" si="150"/>
        <v>1.6129032258064516E-2</v>
      </c>
      <c r="S175" s="16">
        <f t="shared" si="161"/>
        <v>0.532258064516129</v>
      </c>
      <c r="T175" s="16">
        <f t="shared" si="162"/>
        <v>0</v>
      </c>
      <c r="U175" s="18">
        <f t="shared" si="163"/>
        <v>0.532258064516129</v>
      </c>
      <c r="V175" s="18">
        <f t="shared" si="164"/>
        <v>0</v>
      </c>
      <c r="Y175" s="19">
        <f t="shared" si="167"/>
        <v>2012</v>
      </c>
      <c r="Z175">
        <v>62</v>
      </c>
      <c r="AA175">
        <v>49</v>
      </c>
      <c r="AB175">
        <v>43</v>
      </c>
      <c r="AC175">
        <v>0</v>
      </c>
      <c r="AD175">
        <v>37</v>
      </c>
      <c r="AE175">
        <v>15</v>
      </c>
      <c r="AF175">
        <v>21</v>
      </c>
      <c r="AG175">
        <v>26</v>
      </c>
      <c r="AH175">
        <v>7</v>
      </c>
      <c r="AI175">
        <v>31</v>
      </c>
      <c r="AJ175">
        <v>3</v>
      </c>
      <c r="AK175">
        <v>31</v>
      </c>
      <c r="AL175">
        <v>1</v>
      </c>
      <c r="AM175">
        <v>32</v>
      </c>
      <c r="AN175">
        <v>1</v>
      </c>
      <c r="AO175">
        <v>33</v>
      </c>
      <c r="AP175">
        <v>0</v>
      </c>
      <c r="AQ175">
        <v>33</v>
      </c>
      <c r="AR175">
        <v>0</v>
      </c>
    </row>
    <row r="176" spans="1:44" x14ac:dyDescent="0.2">
      <c r="A176" s="12">
        <f t="shared" si="165"/>
        <v>2013</v>
      </c>
      <c r="B176" s="13">
        <f t="shared" si="166"/>
        <v>52</v>
      </c>
      <c r="C176" s="14">
        <v>23.8</v>
      </c>
      <c r="D176" s="15">
        <v>1081</v>
      </c>
      <c r="E176" s="16">
        <f t="shared" si="139"/>
        <v>0.75</v>
      </c>
      <c r="F176" s="16">
        <f t="shared" si="140"/>
        <v>0.61538461538461542</v>
      </c>
      <c r="G176" s="16">
        <f t="shared" si="157"/>
        <v>1.9230769230769232E-2</v>
      </c>
      <c r="H176" s="16">
        <f t="shared" si="158"/>
        <v>0.51923076923076927</v>
      </c>
      <c r="I176" s="16">
        <f t="shared" si="141"/>
        <v>0.25</v>
      </c>
      <c r="J176" s="16">
        <f t="shared" si="142"/>
        <v>0.23076923076923078</v>
      </c>
      <c r="K176" s="16">
        <f t="shared" si="143"/>
        <v>0.34615384615384615</v>
      </c>
      <c r="L176" s="16">
        <f t="shared" si="144"/>
        <v>7.6923076923076927E-2</v>
      </c>
      <c r="M176" s="16">
        <f t="shared" si="145"/>
        <v>0.42307692307692307</v>
      </c>
      <c r="N176" s="16">
        <f t="shared" si="146"/>
        <v>0</v>
      </c>
      <c r="O176" s="16">
        <f t="shared" si="147"/>
        <v>0.42307692307692307</v>
      </c>
      <c r="P176" s="16">
        <f t="shared" si="148"/>
        <v>5.7692307692307696E-2</v>
      </c>
      <c r="Q176" s="16">
        <f t="shared" si="149"/>
        <v>0.44230769230769229</v>
      </c>
      <c r="R176" s="16">
        <f t="shared" si="150"/>
        <v>1.9230769230769232E-2</v>
      </c>
      <c r="S176" s="16">
        <f t="shared" si="161"/>
        <v>0.46153846153846156</v>
      </c>
      <c r="T176" s="16">
        <f t="shared" si="162"/>
        <v>1.9230769230769232E-2</v>
      </c>
      <c r="Y176" s="19">
        <f t="shared" si="167"/>
        <v>2013</v>
      </c>
      <c r="Z176">
        <v>52</v>
      </c>
      <c r="AA176">
        <v>39</v>
      </c>
      <c r="AB176">
        <v>32</v>
      </c>
      <c r="AC176">
        <v>1</v>
      </c>
      <c r="AD176">
        <v>27</v>
      </c>
      <c r="AE176">
        <v>13</v>
      </c>
      <c r="AF176">
        <v>12</v>
      </c>
      <c r="AG176">
        <v>18</v>
      </c>
      <c r="AH176">
        <v>4</v>
      </c>
      <c r="AI176">
        <v>22</v>
      </c>
      <c r="AJ176">
        <v>0</v>
      </c>
      <c r="AK176">
        <v>22</v>
      </c>
      <c r="AL176">
        <v>3</v>
      </c>
      <c r="AM176">
        <v>23</v>
      </c>
      <c r="AN176">
        <v>1</v>
      </c>
      <c r="AO176">
        <v>24</v>
      </c>
      <c r="AP176">
        <v>1</v>
      </c>
    </row>
    <row r="177" spans="1:40" x14ac:dyDescent="0.2">
      <c r="A177" s="12">
        <f t="shared" si="165"/>
        <v>2014</v>
      </c>
      <c r="B177" s="13">
        <f t="shared" si="166"/>
        <v>54</v>
      </c>
      <c r="C177" s="14">
        <v>23</v>
      </c>
      <c r="D177" s="15">
        <v>1076</v>
      </c>
      <c r="E177" s="16">
        <f t="shared" si="139"/>
        <v>0.62962962962962965</v>
      </c>
      <c r="F177" s="16">
        <f t="shared" si="140"/>
        <v>0.48148148148148145</v>
      </c>
      <c r="G177" s="16">
        <f t="shared" si="157"/>
        <v>0</v>
      </c>
      <c r="H177" s="16">
        <f t="shared" si="158"/>
        <v>0.40740740740740738</v>
      </c>
      <c r="I177" s="16">
        <f t="shared" si="141"/>
        <v>0.16666666666666666</v>
      </c>
      <c r="J177" s="16">
        <f t="shared" si="142"/>
        <v>0.16666666666666666</v>
      </c>
      <c r="K177" s="16">
        <f t="shared" si="143"/>
        <v>0.24074074074074073</v>
      </c>
      <c r="L177" s="16">
        <f t="shared" si="144"/>
        <v>7.407407407407407E-2</v>
      </c>
      <c r="M177" s="16">
        <f t="shared" si="145"/>
        <v>0.27777777777777779</v>
      </c>
      <c r="N177" s="16">
        <f t="shared" si="146"/>
        <v>5.5555555555555552E-2</v>
      </c>
      <c r="O177" s="16">
        <f t="shared" si="147"/>
        <v>0.29629629629629628</v>
      </c>
      <c r="P177" s="16">
        <f t="shared" si="148"/>
        <v>3.7037037037037035E-2</v>
      </c>
      <c r="Q177" s="16">
        <f t="shared" si="149"/>
        <v>0.31481481481481483</v>
      </c>
      <c r="R177" s="16">
        <f t="shared" si="150"/>
        <v>1.8518518518518517E-2</v>
      </c>
      <c r="S177" s="20"/>
      <c r="T177" s="20"/>
      <c r="Y177" s="19">
        <f t="shared" si="167"/>
        <v>2014</v>
      </c>
      <c r="Z177">
        <v>54</v>
      </c>
      <c r="AA177">
        <v>34</v>
      </c>
      <c r="AB177">
        <v>26</v>
      </c>
      <c r="AC177">
        <v>0</v>
      </c>
      <c r="AD177">
        <v>22</v>
      </c>
      <c r="AE177">
        <v>9</v>
      </c>
      <c r="AF177">
        <v>9</v>
      </c>
      <c r="AG177">
        <v>13</v>
      </c>
      <c r="AH177">
        <v>4</v>
      </c>
      <c r="AI177">
        <v>15</v>
      </c>
      <c r="AJ177">
        <v>3</v>
      </c>
      <c r="AK177">
        <v>16</v>
      </c>
      <c r="AL177">
        <v>2</v>
      </c>
      <c r="AM177">
        <v>17</v>
      </c>
      <c r="AN177">
        <v>1</v>
      </c>
    </row>
    <row r="178" spans="1:40" x14ac:dyDescent="0.2">
      <c r="A178" s="12">
        <f t="shared" si="165"/>
        <v>2015</v>
      </c>
      <c r="B178" s="13">
        <f t="shared" si="166"/>
        <v>56</v>
      </c>
      <c r="C178" s="14">
        <v>21.7</v>
      </c>
      <c r="D178" s="15">
        <v>1092</v>
      </c>
      <c r="E178" s="16">
        <f t="shared" si="139"/>
        <v>0.625</v>
      </c>
      <c r="F178" s="16">
        <f t="shared" si="140"/>
        <v>0.5178571428571429</v>
      </c>
      <c r="G178" s="16">
        <f t="shared" si="157"/>
        <v>1.7857142857142856E-2</v>
      </c>
      <c r="H178" s="16">
        <f t="shared" si="158"/>
        <v>0.375</v>
      </c>
      <c r="I178" s="16">
        <f t="shared" si="141"/>
        <v>0.23214285714285715</v>
      </c>
      <c r="J178" s="16">
        <f t="shared" si="142"/>
        <v>0.16071428571428573</v>
      </c>
      <c r="K178" s="16">
        <f t="shared" si="143"/>
        <v>0.30357142857142855</v>
      </c>
      <c r="L178" s="16">
        <f t="shared" si="144"/>
        <v>5.3571428571428568E-2</v>
      </c>
      <c r="M178" s="16">
        <f t="shared" si="145"/>
        <v>0.32142857142857145</v>
      </c>
      <c r="N178" s="16">
        <f t="shared" si="146"/>
        <v>3.5714285714285712E-2</v>
      </c>
      <c r="O178" s="16">
        <f t="shared" si="147"/>
        <v>0.3392857142857143</v>
      </c>
      <c r="P178" s="16">
        <f t="shared" si="148"/>
        <v>1.7857142857142856E-2</v>
      </c>
      <c r="Q178" s="20"/>
      <c r="R178" s="20"/>
      <c r="S178" s="20"/>
      <c r="T178" s="20"/>
      <c r="Y178" s="19">
        <f t="shared" si="167"/>
        <v>2015</v>
      </c>
      <c r="Z178">
        <v>56</v>
      </c>
      <c r="AA178">
        <v>35</v>
      </c>
      <c r="AB178">
        <v>29</v>
      </c>
      <c r="AC178">
        <v>1</v>
      </c>
      <c r="AD178">
        <v>21</v>
      </c>
      <c r="AE178">
        <v>13</v>
      </c>
      <c r="AF178">
        <v>9</v>
      </c>
      <c r="AG178">
        <v>17</v>
      </c>
      <c r="AH178">
        <v>3</v>
      </c>
      <c r="AI178">
        <v>18</v>
      </c>
      <c r="AJ178">
        <v>2</v>
      </c>
      <c r="AK178">
        <v>19</v>
      </c>
      <c r="AL178">
        <v>1</v>
      </c>
    </row>
    <row r="179" spans="1:40" x14ac:dyDescent="0.2">
      <c r="A179" s="12">
        <f t="shared" si="165"/>
        <v>2016</v>
      </c>
      <c r="B179" s="13">
        <f t="shared" si="166"/>
        <v>75</v>
      </c>
      <c r="C179" s="14">
        <v>21.9</v>
      </c>
      <c r="D179" s="15">
        <v>1031</v>
      </c>
      <c r="E179" s="16">
        <f t="shared" si="139"/>
        <v>0.6</v>
      </c>
      <c r="F179" s="16">
        <f t="shared" si="140"/>
        <v>0.53333333333333333</v>
      </c>
      <c r="G179" s="16">
        <f t="shared" si="157"/>
        <v>2.6666666666666668E-2</v>
      </c>
      <c r="H179" s="16">
        <f t="shared" si="158"/>
        <v>0.45333333333333331</v>
      </c>
      <c r="I179" s="16">
        <f t="shared" si="141"/>
        <v>0.22666666666666666</v>
      </c>
      <c r="J179" s="16">
        <f t="shared" si="142"/>
        <v>0.14666666666666667</v>
      </c>
      <c r="K179" s="16">
        <f t="shared" si="143"/>
        <v>0.33333333333333331</v>
      </c>
      <c r="L179" s="16">
        <f t="shared" si="144"/>
        <v>0.04</v>
      </c>
      <c r="M179" s="16">
        <f t="shared" si="145"/>
        <v>0.34666666666666668</v>
      </c>
      <c r="N179" s="16">
        <f t="shared" si="146"/>
        <v>1.3333333333333334E-2</v>
      </c>
      <c r="O179" s="20"/>
      <c r="P179" s="20"/>
      <c r="Q179" s="20"/>
      <c r="R179" s="20"/>
      <c r="S179" s="20"/>
      <c r="T179" s="20"/>
      <c r="Y179" s="19">
        <f t="shared" si="167"/>
        <v>2016</v>
      </c>
      <c r="Z179">
        <v>75</v>
      </c>
      <c r="AA179">
        <v>45</v>
      </c>
      <c r="AB179">
        <v>40</v>
      </c>
      <c r="AC179">
        <v>2</v>
      </c>
      <c r="AD179">
        <v>34</v>
      </c>
      <c r="AE179">
        <v>17</v>
      </c>
      <c r="AF179">
        <v>11</v>
      </c>
      <c r="AG179">
        <v>25</v>
      </c>
      <c r="AH179">
        <v>3</v>
      </c>
      <c r="AI179">
        <v>26</v>
      </c>
      <c r="AJ179">
        <v>1</v>
      </c>
    </row>
    <row r="180" spans="1:40" x14ac:dyDescent="0.2">
      <c r="A180" s="12">
        <f t="shared" si="165"/>
        <v>2017</v>
      </c>
      <c r="B180" s="13">
        <f t="shared" si="166"/>
        <v>49</v>
      </c>
      <c r="C180" s="14">
        <v>22.1</v>
      </c>
      <c r="D180" s="15">
        <v>883</v>
      </c>
      <c r="E180" s="16">
        <f t="shared" si="139"/>
        <v>0.48979591836734693</v>
      </c>
      <c r="F180" s="16">
        <f t="shared" si="140"/>
        <v>0.51020408163265307</v>
      </c>
      <c r="G180" s="16">
        <f t="shared" si="157"/>
        <v>4.0816326530612242E-2</v>
      </c>
      <c r="H180" s="16">
        <f t="shared" si="158"/>
        <v>0.40816326530612246</v>
      </c>
      <c r="I180" s="16">
        <f t="shared" si="141"/>
        <v>0.18367346938775511</v>
      </c>
      <c r="J180" s="16">
        <f t="shared" si="142"/>
        <v>0.24489795918367346</v>
      </c>
      <c r="K180" s="16">
        <f t="shared" si="143"/>
        <v>0.24489795918367346</v>
      </c>
      <c r="L180" s="16">
        <f t="shared" si="144"/>
        <v>0.12244897959183673</v>
      </c>
      <c r="M180" s="20"/>
      <c r="N180" s="20"/>
      <c r="O180" s="20"/>
      <c r="P180" s="20"/>
      <c r="Q180" s="20"/>
      <c r="R180" s="20"/>
      <c r="S180" s="20"/>
      <c r="T180" s="20"/>
      <c r="Y180" s="19">
        <f t="shared" si="167"/>
        <v>2017</v>
      </c>
      <c r="Z180">
        <v>49</v>
      </c>
      <c r="AA180">
        <v>24</v>
      </c>
      <c r="AB180">
        <v>25</v>
      </c>
      <c r="AC180">
        <v>2</v>
      </c>
      <c r="AD180">
        <v>20</v>
      </c>
      <c r="AE180">
        <v>9</v>
      </c>
      <c r="AF180">
        <v>12</v>
      </c>
      <c r="AG180">
        <v>12</v>
      </c>
      <c r="AH180">
        <v>6</v>
      </c>
    </row>
    <row r="181" spans="1:40" x14ac:dyDescent="0.2">
      <c r="A181" s="12">
        <f t="shared" si="165"/>
        <v>2018</v>
      </c>
      <c r="B181" s="13">
        <f t="shared" si="166"/>
        <v>66</v>
      </c>
      <c r="C181" s="14">
        <v>22.5</v>
      </c>
      <c r="D181" s="15">
        <v>1130</v>
      </c>
      <c r="E181" s="16">
        <f t="shared" si="139"/>
        <v>0.66666666666666663</v>
      </c>
      <c r="F181" s="16">
        <f t="shared" si="140"/>
        <v>0.53030303030303028</v>
      </c>
      <c r="G181" s="16">
        <f t="shared" si="157"/>
        <v>3.0303030303030304E-2</v>
      </c>
      <c r="H181" s="16">
        <f t="shared" si="158"/>
        <v>0.43939393939393939</v>
      </c>
      <c r="I181" s="16">
        <f t="shared" si="141"/>
        <v>0.15151515151515152</v>
      </c>
      <c r="J181" s="16">
        <f t="shared" si="142"/>
        <v>0.27272727272727271</v>
      </c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Y181" s="19">
        <f t="shared" si="167"/>
        <v>2018</v>
      </c>
      <c r="Z181">
        <v>66</v>
      </c>
      <c r="AA181">
        <v>44</v>
      </c>
      <c r="AB181">
        <v>35</v>
      </c>
      <c r="AC181">
        <v>2</v>
      </c>
      <c r="AD181">
        <v>29</v>
      </c>
      <c r="AE181">
        <v>10</v>
      </c>
      <c r="AF181">
        <v>18</v>
      </c>
    </row>
    <row r="182" spans="1:40" x14ac:dyDescent="0.2">
      <c r="A182" s="12">
        <f t="shared" si="165"/>
        <v>2019</v>
      </c>
      <c r="B182" s="13">
        <f t="shared" si="166"/>
        <v>69</v>
      </c>
      <c r="C182" s="14">
        <v>22</v>
      </c>
      <c r="D182" s="15">
        <v>1111</v>
      </c>
      <c r="E182" s="16">
        <f t="shared" si="139"/>
        <v>0.65217391304347827</v>
      </c>
      <c r="F182" s="16">
        <f t="shared" si="140"/>
        <v>0.46376811594202899</v>
      </c>
      <c r="G182" s="16">
        <f t="shared" si="157"/>
        <v>0</v>
      </c>
      <c r="H182" s="16">
        <f t="shared" si="158"/>
        <v>0.43478260869565216</v>
      </c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Y182" s="19">
        <f t="shared" si="167"/>
        <v>2019</v>
      </c>
      <c r="Z182">
        <v>69</v>
      </c>
      <c r="AA182">
        <v>45</v>
      </c>
      <c r="AB182">
        <v>32</v>
      </c>
      <c r="AC182">
        <v>0</v>
      </c>
      <c r="AD182">
        <v>30</v>
      </c>
    </row>
    <row r="183" spans="1:40" x14ac:dyDescent="0.2">
      <c r="A183" s="12">
        <f t="shared" si="165"/>
        <v>2020</v>
      </c>
      <c r="B183" s="13">
        <f t="shared" si="166"/>
        <v>58</v>
      </c>
      <c r="C183" s="14">
        <v>21.8</v>
      </c>
      <c r="D183" s="15">
        <v>1136</v>
      </c>
      <c r="E183" s="16">
        <f t="shared" si="139"/>
        <v>0.77586206896551724</v>
      </c>
      <c r="F183" s="16">
        <f t="shared" si="140"/>
        <v>0.56896551724137934</v>
      </c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Y183" s="19">
        <f t="shared" si="167"/>
        <v>2020</v>
      </c>
      <c r="Z183">
        <v>58</v>
      </c>
      <c r="AA183">
        <v>45</v>
      </c>
      <c r="AB183">
        <v>33</v>
      </c>
    </row>
    <row r="184" spans="1:40" x14ac:dyDescent="0.2">
      <c r="A184" s="12">
        <f t="shared" si="165"/>
        <v>2021</v>
      </c>
      <c r="B184" s="13">
        <f t="shared" si="166"/>
        <v>80</v>
      </c>
      <c r="C184" s="14">
        <v>21</v>
      </c>
      <c r="D184" s="15">
        <v>1085</v>
      </c>
      <c r="E184" s="16">
        <f t="shared" si="139"/>
        <v>0.73750000000000004</v>
      </c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Y184" s="19">
        <f t="shared" si="167"/>
        <v>2021</v>
      </c>
      <c r="Z184">
        <v>80</v>
      </c>
      <c r="AA184">
        <v>59</v>
      </c>
    </row>
    <row r="185" spans="1:40" x14ac:dyDescent="0.2">
      <c r="A185" s="12">
        <f t="shared" si="165"/>
        <v>2022</v>
      </c>
      <c r="B185" s="13">
        <f t="shared" si="166"/>
        <v>73</v>
      </c>
      <c r="C185" s="14">
        <v>19.3</v>
      </c>
      <c r="D185" s="15">
        <v>1240</v>
      </c>
      <c r="E185" s="21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Y185" s="19">
        <f t="shared" si="167"/>
        <v>2022</v>
      </c>
      <c r="Z185">
        <v>73</v>
      </c>
    </row>
    <row r="186" spans="1:40" x14ac:dyDescent="0.2">
      <c r="A186" s="45"/>
      <c r="B186" s="23"/>
      <c r="C186" s="24"/>
      <c r="D186" s="25"/>
      <c r="E186" s="21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Y186" s="19"/>
    </row>
    <row r="187" spans="1:40" x14ac:dyDescent="0.2">
      <c r="A187" s="57"/>
      <c r="B187" s="23"/>
      <c r="C187" s="24"/>
      <c r="D187" s="25"/>
      <c r="E187" s="21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Y187" s="19"/>
    </row>
    <row r="188" spans="1:40" x14ac:dyDescent="0.2">
      <c r="A188" s="26" t="s">
        <v>24</v>
      </c>
      <c r="B188" s="13">
        <f>AVERAGE(B164:B185)</f>
        <v>47.090909090909093</v>
      </c>
      <c r="C188" s="27">
        <f>AVERAGE(C164:C185)</f>
        <v>21.904545454545456</v>
      </c>
      <c r="D188" s="15">
        <f>AVERAGE(D164:D185)</f>
        <v>1062.090909090909</v>
      </c>
      <c r="E188" s="16">
        <f>AVERAGE(E164:E184)</f>
        <v>0.66730775610336313</v>
      </c>
      <c r="F188" s="16">
        <f>AVERAGE(F164:F183)</f>
        <v>0.53832212226812071</v>
      </c>
      <c r="G188" s="16">
        <f>AVERAGE(G164:G182)</f>
        <v>1.3738817491581755E-2</v>
      </c>
      <c r="H188" s="16">
        <f>AVERAGE(H164:H182)</f>
        <v>0.4555075582160355</v>
      </c>
      <c r="I188" s="16">
        <f>AVERAGE(I164:I181)</f>
        <v>0.16737674817573778</v>
      </c>
      <c r="J188" s="16">
        <f>AVERAGE(J164:J181)</f>
        <v>0.26675680245650385</v>
      </c>
      <c r="K188" s="16">
        <f>AVERAGE(K164:K180)</f>
        <v>0.29997185912923052</v>
      </c>
      <c r="L188" s="16">
        <f>AVERAGE(L164:L180)</f>
        <v>0.10393871103288162</v>
      </c>
      <c r="M188" s="16">
        <f>AVERAGE(M164:M179)</f>
        <v>0.35589782862193664</v>
      </c>
      <c r="N188" s="16">
        <f>AVERAGE(N164:N179)</f>
        <v>7.0680940432437361E-2</v>
      </c>
      <c r="O188" s="16">
        <f>AVERAGE(O164:O178)</f>
        <v>0.3707893873876314</v>
      </c>
      <c r="P188" s="16">
        <f>AVERAGE(P164:P178)</f>
        <v>3.9991177358871394E-2</v>
      </c>
      <c r="Q188" s="16">
        <f>AVERAGE(Q164:Q177)</f>
        <v>0.38651151201849532</v>
      </c>
      <c r="R188" s="16">
        <f>AVERAGE(R164:R177)</f>
        <v>2.8857225625942562E-2</v>
      </c>
      <c r="S188" s="16">
        <f>AVERAGE(S164:S176)</f>
        <v>0.40612774618365372</v>
      </c>
      <c r="T188" s="16">
        <f>AVERAGE(T164:T176)</f>
        <v>1.5948035936667992E-2</v>
      </c>
      <c r="U188" s="16">
        <f>AVERAGE(U164:U175)</f>
        <v>0.41239756137438399</v>
      </c>
      <c r="V188" s="16">
        <f>AVERAGE(V164:V175)</f>
        <v>1.1404342954527684E-2</v>
      </c>
      <c r="Y188" s="19"/>
    </row>
    <row r="189" spans="1:40" x14ac:dyDescent="0.2">
      <c r="A189" s="28"/>
      <c r="B189" s="23"/>
      <c r="C189" s="29"/>
      <c r="D189" s="23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2"/>
      <c r="V189" s="22"/>
      <c r="Y189" s="19"/>
    </row>
    <row r="190" spans="1:40" x14ac:dyDescent="0.2">
      <c r="Y190" s="19"/>
    </row>
    <row r="191" spans="1:40" x14ac:dyDescent="0.2">
      <c r="F191" s="2" t="str">
        <f>+F153</f>
        <v>CSRDE  RETENTION SURVEY -  2021-22 (Fall 2022 Update)</v>
      </c>
      <c r="G191" s="2"/>
      <c r="H191" s="2"/>
      <c r="Y191" s="19"/>
    </row>
    <row r="192" spans="1:40" x14ac:dyDescent="0.2">
      <c r="D192" s="2" t="str">
        <f>$D$2</f>
        <v>Section I:    Institution-wide Rates for All First-time, Full-time, Bachelor-degree-seeking Freshmen</v>
      </c>
      <c r="Y192" s="19"/>
    </row>
    <row r="193" spans="1:44" x14ac:dyDescent="0.2">
      <c r="Y193" s="19"/>
    </row>
    <row r="194" spans="1:44" x14ac:dyDescent="0.2">
      <c r="A194" t="str">
        <f>$A$4</f>
        <v>Institution : The University of Montana - Missoula</v>
      </c>
      <c r="Y194" s="19"/>
    </row>
    <row r="195" spans="1:44" x14ac:dyDescent="0.2">
      <c r="Y195" s="19"/>
    </row>
    <row r="196" spans="1:44" x14ac:dyDescent="0.2">
      <c r="A196" t="s">
        <v>28</v>
      </c>
      <c r="V196" s="3" t="s">
        <v>48</v>
      </c>
      <c r="Y196" s="19"/>
      <c r="Z196" t="str">
        <f>+A196</f>
        <v>Subgroup: Asian</v>
      </c>
    </row>
    <row r="197" spans="1:44" x14ac:dyDescent="0.2">
      <c r="A197" t="str">
        <f>+A159</f>
        <v>Omitted pre-pharm, pre-engineering and pre-nursing</v>
      </c>
      <c r="Y197" s="19"/>
    </row>
    <row r="198" spans="1:44" x14ac:dyDescent="0.2">
      <c r="A198" s="62"/>
      <c r="B198" s="6"/>
      <c r="C198" s="62"/>
      <c r="D198" s="62"/>
      <c r="E198" s="75" t="s">
        <v>3</v>
      </c>
      <c r="F198" s="76"/>
      <c r="G198" s="75" t="s">
        <v>4</v>
      </c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6"/>
      <c r="AA198" s="73" t="s">
        <v>3</v>
      </c>
      <c r="AB198" s="73"/>
      <c r="AC198" s="73" t="s">
        <v>4</v>
      </c>
      <c r="AD198" s="73"/>
      <c r="AE198" s="73"/>
      <c r="AF198" s="73"/>
      <c r="AG198" s="73"/>
      <c r="AH198" s="73"/>
      <c r="AI198" s="73"/>
      <c r="AJ198" s="73"/>
      <c r="AK198" s="73"/>
      <c r="AL198" s="73"/>
      <c r="AM198" s="73"/>
      <c r="AN198" s="73"/>
      <c r="AO198" s="73"/>
      <c r="AP198" s="73"/>
      <c r="AQ198" s="73"/>
      <c r="AR198" s="73"/>
    </row>
    <row r="199" spans="1:44" x14ac:dyDescent="0.2">
      <c r="A199" s="62"/>
      <c r="B199" s="7" t="s">
        <v>5</v>
      </c>
      <c r="C199" s="8" t="s">
        <v>6</v>
      </c>
      <c r="D199" s="8" t="s">
        <v>6</v>
      </c>
      <c r="E199" s="8" t="s">
        <v>7</v>
      </c>
      <c r="F199" s="8" t="s">
        <v>7</v>
      </c>
      <c r="G199" s="75" t="s">
        <v>62</v>
      </c>
      <c r="H199" s="76"/>
      <c r="I199" s="75" t="s">
        <v>8</v>
      </c>
      <c r="J199" s="76"/>
      <c r="K199" s="75" t="s">
        <v>9</v>
      </c>
      <c r="L199" s="76"/>
      <c r="M199" s="75" t="s">
        <v>10</v>
      </c>
      <c r="N199" s="76"/>
      <c r="O199" s="74" t="s">
        <v>11</v>
      </c>
      <c r="P199" s="74"/>
      <c r="Q199" s="74" t="s">
        <v>12</v>
      </c>
      <c r="R199" s="74"/>
      <c r="S199" s="74" t="s">
        <v>13</v>
      </c>
      <c r="T199" s="74"/>
      <c r="U199" s="75" t="s">
        <v>14</v>
      </c>
      <c r="V199" s="76"/>
      <c r="Z199" t="s">
        <v>5</v>
      </c>
      <c r="AA199" t="s">
        <v>7</v>
      </c>
      <c r="AB199" t="s">
        <v>7</v>
      </c>
      <c r="AC199" t="s">
        <v>62</v>
      </c>
      <c r="AE199" t="s">
        <v>8</v>
      </c>
      <c r="AG199" t="s">
        <v>9</v>
      </c>
      <c r="AI199" t="s">
        <v>10</v>
      </c>
      <c r="AK199" s="77" t="s">
        <v>11</v>
      </c>
      <c r="AL199" s="77"/>
      <c r="AM199" s="77" t="s">
        <v>12</v>
      </c>
      <c r="AN199" s="77"/>
      <c r="AO199" s="77" t="s">
        <v>13</v>
      </c>
      <c r="AP199" s="77"/>
      <c r="AQ199" t="s">
        <v>14</v>
      </c>
    </row>
    <row r="200" spans="1:44" x14ac:dyDescent="0.2">
      <c r="A200" s="64" t="s">
        <v>15</v>
      </c>
      <c r="B200" s="10" t="s">
        <v>16</v>
      </c>
      <c r="C200" s="11" t="s">
        <v>17</v>
      </c>
      <c r="D200" s="11" t="s">
        <v>18</v>
      </c>
      <c r="E200" s="11" t="s">
        <v>19</v>
      </c>
      <c r="F200" s="11" t="s">
        <v>20</v>
      </c>
      <c r="G200" s="64" t="s">
        <v>21</v>
      </c>
      <c r="H200" s="64" t="s">
        <v>22</v>
      </c>
      <c r="I200" s="64" t="s">
        <v>21</v>
      </c>
      <c r="J200" s="64" t="s">
        <v>22</v>
      </c>
      <c r="K200" s="64" t="s">
        <v>21</v>
      </c>
      <c r="L200" s="64" t="s">
        <v>22</v>
      </c>
      <c r="M200" s="64" t="s">
        <v>21</v>
      </c>
      <c r="N200" s="64" t="s">
        <v>22</v>
      </c>
      <c r="O200" s="64" t="s">
        <v>21</v>
      </c>
      <c r="P200" s="64" t="s">
        <v>22</v>
      </c>
      <c r="Q200" s="64" t="s">
        <v>21</v>
      </c>
      <c r="R200" s="64" t="s">
        <v>22</v>
      </c>
      <c r="S200" s="64" t="s">
        <v>21</v>
      </c>
      <c r="T200" s="64" t="s">
        <v>22</v>
      </c>
      <c r="U200" s="64" t="s">
        <v>21</v>
      </c>
      <c r="V200" s="64" t="s">
        <v>22</v>
      </c>
      <c r="Z200" t="s">
        <v>16</v>
      </c>
      <c r="AA200" t="s">
        <v>19</v>
      </c>
      <c r="AB200" t="s">
        <v>20</v>
      </c>
      <c r="AC200" t="s">
        <v>21</v>
      </c>
      <c r="AD200" t="s">
        <v>22</v>
      </c>
      <c r="AE200" t="s">
        <v>21</v>
      </c>
      <c r="AF200" t="s">
        <v>22</v>
      </c>
      <c r="AG200" t="s">
        <v>21</v>
      </c>
      <c r="AH200" t="s">
        <v>22</v>
      </c>
      <c r="AI200" t="s">
        <v>21</v>
      </c>
      <c r="AJ200" t="s">
        <v>22</v>
      </c>
      <c r="AK200" t="s">
        <v>21</v>
      </c>
      <c r="AL200" t="s">
        <v>22</v>
      </c>
      <c r="AM200" t="s">
        <v>21</v>
      </c>
      <c r="AN200" t="s">
        <v>22</v>
      </c>
      <c r="AO200" t="s">
        <v>21</v>
      </c>
      <c r="AP200" t="s">
        <v>22</v>
      </c>
      <c r="AQ200" t="s">
        <v>21</v>
      </c>
      <c r="AR200" t="s">
        <v>22</v>
      </c>
    </row>
    <row r="201" spans="1:44" x14ac:dyDescent="0.2">
      <c r="A201" s="5"/>
      <c r="B201" s="6"/>
      <c r="C201" s="5"/>
      <c r="D201" s="5"/>
      <c r="E201" s="5"/>
      <c r="F201" s="5"/>
      <c r="G201" s="62"/>
      <c r="H201" s="51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Y201" s="19"/>
    </row>
    <row r="202" spans="1:44" x14ac:dyDescent="0.2">
      <c r="A202" s="12" t="s">
        <v>57</v>
      </c>
      <c r="B202" s="13">
        <f t="shared" ref="B202:B208" si="168">+IF(ISNUMBER(Z202),Z202,0)</f>
        <v>13</v>
      </c>
      <c r="C202" s="14">
        <v>20.3</v>
      </c>
      <c r="D202" s="15">
        <v>1094</v>
      </c>
      <c r="E202" s="16">
        <f t="shared" ref="E202:E222" si="169">+IF(ISNUMBER(AA202),AA202/B202,0)</f>
        <v>0.76923076923076927</v>
      </c>
      <c r="F202" s="16">
        <f t="shared" ref="F202:F221" si="170">+IF(ISNUMBER(AB202),AB202/B202,0)</f>
        <v>0.84615384615384615</v>
      </c>
      <c r="G202" s="16">
        <f>+IF(ISNUMBER(AC202),AC202/B202,0)</f>
        <v>0</v>
      </c>
      <c r="H202" s="16">
        <f>+IF(ISNUMBER(AD202),AD202/B202,0)</f>
        <v>0.69230769230769229</v>
      </c>
      <c r="I202" s="16">
        <f t="shared" ref="I202:I219" si="171">+IF(ISNUMBER(AE202),AE202/B202,0)</f>
        <v>0.38461538461538464</v>
      </c>
      <c r="J202" s="16">
        <f t="shared" ref="J202:J219" si="172">+IF(ISNUMBER(AF202),AF202/B202,0)</f>
        <v>0.23076923076923078</v>
      </c>
      <c r="K202" s="16">
        <f t="shared" ref="K202:K218" si="173">+IF(ISNUMBER(AG202),AG202/B202,0)</f>
        <v>0.46153846153846156</v>
      </c>
      <c r="L202" s="16">
        <f t="shared" ref="L202:L218" si="174">+IF(ISNUMBER(AH202),AH202/B202,0)</f>
        <v>7.6923076923076927E-2</v>
      </c>
      <c r="M202" s="16">
        <f t="shared" ref="M202:M217" si="175">+IF(ISNUMBER(AI202),AI202/B202,0)</f>
        <v>0.46153846153846156</v>
      </c>
      <c r="N202" s="16">
        <f t="shared" ref="N202:N217" si="176">+IF(ISNUMBER(AJ202),AJ202/B202,0)</f>
        <v>0</v>
      </c>
      <c r="O202" s="16">
        <f t="shared" ref="O202:O216" si="177">+IF(ISNUMBER(AK202),AK202/B202,0)</f>
        <v>0.53846153846153844</v>
      </c>
      <c r="P202" s="16">
        <f t="shared" ref="P202:P216" si="178">+IF(ISNUMBER(AL202),AL202/B202,0)</f>
        <v>0</v>
      </c>
      <c r="Q202" s="16">
        <f t="shared" ref="Q202:Q215" si="179">+IF(ISNUMBER(AM202),AM202/B202,0)</f>
        <v>0.53846153846153844</v>
      </c>
      <c r="R202" s="16">
        <f t="shared" ref="R202:R215" si="180">+IF(ISNUMBER(AN202),AN202/B202,0)</f>
        <v>7.6923076923076927E-2</v>
      </c>
      <c r="S202" s="16">
        <f t="shared" ref="S202:S204" si="181">+IF(ISNUMBER(AO202),AO202/B202,0)</f>
        <v>0.53846153846153844</v>
      </c>
      <c r="T202" s="16">
        <f t="shared" ref="T202:T204" si="182">+IF(ISNUMBER(AP202),AP202/B202,0)</f>
        <v>7.6923076923076927E-2</v>
      </c>
      <c r="U202" s="18">
        <f t="shared" ref="U202:U203" si="183">+IF(ISNUMBER(AQ202),AQ202/B202,0)</f>
        <v>0.53846153846153844</v>
      </c>
      <c r="V202" s="18">
        <f t="shared" ref="V202:V203" si="184">+IF(ISNUMBER(AR202),AR202/B202,0)</f>
        <v>7.6923076923076927E-2</v>
      </c>
      <c r="Y202" s="19" t="str">
        <f t="shared" ref="Y202:Y223" si="185">+A202</f>
        <v>2001</v>
      </c>
      <c r="Z202">
        <v>13</v>
      </c>
      <c r="AA202">
        <v>10</v>
      </c>
      <c r="AB202">
        <v>11</v>
      </c>
      <c r="AC202">
        <v>0</v>
      </c>
      <c r="AD202">
        <v>9</v>
      </c>
      <c r="AE202">
        <v>5</v>
      </c>
      <c r="AF202">
        <v>3</v>
      </c>
      <c r="AG202">
        <v>6</v>
      </c>
      <c r="AH202">
        <v>1</v>
      </c>
      <c r="AI202">
        <v>6</v>
      </c>
      <c r="AJ202">
        <v>0</v>
      </c>
      <c r="AK202">
        <v>7</v>
      </c>
      <c r="AL202">
        <v>0</v>
      </c>
      <c r="AM202">
        <v>7</v>
      </c>
      <c r="AN202">
        <v>1</v>
      </c>
      <c r="AO202">
        <v>7</v>
      </c>
      <c r="AP202">
        <v>1</v>
      </c>
      <c r="AQ202">
        <v>7</v>
      </c>
      <c r="AR202">
        <v>1</v>
      </c>
    </row>
    <row r="203" spans="1:44" x14ac:dyDescent="0.2">
      <c r="A203" s="12">
        <f t="shared" ref="A203:A218" si="186">+A202+1</f>
        <v>2002</v>
      </c>
      <c r="B203" s="13">
        <f t="shared" si="168"/>
        <v>21</v>
      </c>
      <c r="C203" s="14">
        <v>19.5</v>
      </c>
      <c r="D203" s="15">
        <v>993</v>
      </c>
      <c r="E203" s="16">
        <f t="shared" si="169"/>
        <v>0.76190476190476186</v>
      </c>
      <c r="F203" s="16">
        <f t="shared" si="170"/>
        <v>0.61904761904761907</v>
      </c>
      <c r="G203" s="16">
        <f t="shared" ref="G203:G220" si="187">+IF(ISNUMBER(AC203),AC203/B203,0)</f>
        <v>0</v>
      </c>
      <c r="H203" s="16">
        <f t="shared" ref="H203:H220" si="188">+IF(ISNUMBER(AD203),AD203/B203,0)</f>
        <v>0.61904761904761907</v>
      </c>
      <c r="I203" s="16">
        <f t="shared" si="171"/>
        <v>9.5238095238095233E-2</v>
      </c>
      <c r="J203" s="16">
        <f t="shared" si="172"/>
        <v>0.47619047619047616</v>
      </c>
      <c r="K203" s="16">
        <f t="shared" si="173"/>
        <v>0.47619047619047616</v>
      </c>
      <c r="L203" s="16">
        <f t="shared" si="174"/>
        <v>9.5238095238095233E-2</v>
      </c>
      <c r="M203" s="16">
        <f t="shared" si="175"/>
        <v>0.5714285714285714</v>
      </c>
      <c r="N203" s="16">
        <f t="shared" si="176"/>
        <v>0</v>
      </c>
      <c r="O203" s="16">
        <f t="shared" si="177"/>
        <v>0.5714285714285714</v>
      </c>
      <c r="P203" s="16">
        <f t="shared" si="178"/>
        <v>0</v>
      </c>
      <c r="Q203" s="16">
        <f t="shared" si="179"/>
        <v>0.5714285714285714</v>
      </c>
      <c r="R203" s="16">
        <f t="shared" si="180"/>
        <v>0</v>
      </c>
      <c r="S203" s="16">
        <f t="shared" si="181"/>
        <v>0.5714285714285714</v>
      </c>
      <c r="T203" s="16">
        <f t="shared" si="182"/>
        <v>0</v>
      </c>
      <c r="U203" s="18">
        <f t="shared" si="183"/>
        <v>0.5714285714285714</v>
      </c>
      <c r="V203" s="18">
        <f t="shared" si="184"/>
        <v>0</v>
      </c>
      <c r="Y203" s="19">
        <f t="shared" si="185"/>
        <v>2002</v>
      </c>
      <c r="Z203">
        <v>21</v>
      </c>
      <c r="AA203">
        <v>16</v>
      </c>
      <c r="AB203">
        <v>13</v>
      </c>
      <c r="AC203">
        <v>0</v>
      </c>
      <c r="AD203">
        <v>13</v>
      </c>
      <c r="AE203">
        <v>2</v>
      </c>
      <c r="AF203">
        <v>10</v>
      </c>
      <c r="AG203">
        <v>10</v>
      </c>
      <c r="AH203">
        <v>2</v>
      </c>
      <c r="AI203">
        <v>12</v>
      </c>
      <c r="AJ203">
        <v>0</v>
      </c>
      <c r="AK203">
        <v>12</v>
      </c>
      <c r="AL203">
        <v>0</v>
      </c>
      <c r="AM203">
        <v>12</v>
      </c>
      <c r="AN203">
        <v>0</v>
      </c>
      <c r="AO203">
        <v>12</v>
      </c>
      <c r="AP203">
        <v>0</v>
      </c>
      <c r="AQ203">
        <v>12</v>
      </c>
      <c r="AR203">
        <v>0</v>
      </c>
    </row>
    <row r="204" spans="1:44" x14ac:dyDescent="0.2">
      <c r="A204" s="12">
        <f t="shared" si="186"/>
        <v>2003</v>
      </c>
      <c r="B204" s="13">
        <f t="shared" si="168"/>
        <v>15</v>
      </c>
      <c r="C204" s="14">
        <v>23.6</v>
      </c>
      <c r="D204" s="15">
        <v>1255</v>
      </c>
      <c r="E204" s="16">
        <f t="shared" si="169"/>
        <v>0.73333333333333328</v>
      </c>
      <c r="F204" s="16">
        <f t="shared" si="170"/>
        <v>0.6</v>
      </c>
      <c r="G204" s="16">
        <f t="shared" si="187"/>
        <v>0</v>
      </c>
      <c r="H204" s="16">
        <f t="shared" si="188"/>
        <v>0.53333333333333333</v>
      </c>
      <c r="I204" s="16">
        <f t="shared" si="171"/>
        <v>0.2</v>
      </c>
      <c r="J204" s="16">
        <f t="shared" si="172"/>
        <v>0.26666666666666666</v>
      </c>
      <c r="K204" s="16">
        <f t="shared" si="173"/>
        <v>0.26666666666666666</v>
      </c>
      <c r="L204" s="16">
        <f t="shared" si="174"/>
        <v>0.2</v>
      </c>
      <c r="M204" s="16">
        <f t="shared" si="175"/>
        <v>0.33333333333333331</v>
      </c>
      <c r="N204" s="16">
        <f t="shared" si="176"/>
        <v>0</v>
      </c>
      <c r="O204" s="16">
        <f t="shared" si="177"/>
        <v>0.46666666666666667</v>
      </c>
      <c r="P204" s="16">
        <f t="shared" si="178"/>
        <v>0.13333333333333333</v>
      </c>
      <c r="Q204" s="16">
        <f t="shared" si="179"/>
        <v>0.53333333333333333</v>
      </c>
      <c r="R204" s="16">
        <f t="shared" si="180"/>
        <v>0</v>
      </c>
      <c r="S204" s="16">
        <f t="shared" si="181"/>
        <v>0.53333333333333333</v>
      </c>
      <c r="T204" s="16">
        <f t="shared" si="182"/>
        <v>6.6666666666666666E-2</v>
      </c>
      <c r="U204" s="18">
        <f t="shared" ref="U204" si="189">+IF(ISNUMBER(AQ204),AQ204/B204,0)</f>
        <v>0.53333333333333333</v>
      </c>
      <c r="V204" s="18">
        <f t="shared" ref="V204" si="190">+IF(ISNUMBER(AR204),AR204/B204,0)</f>
        <v>6.6666666666666666E-2</v>
      </c>
      <c r="Y204" s="19">
        <f t="shared" si="185"/>
        <v>2003</v>
      </c>
      <c r="Z204">
        <v>15</v>
      </c>
      <c r="AA204">
        <v>11</v>
      </c>
      <c r="AB204">
        <v>9</v>
      </c>
      <c r="AC204">
        <v>0</v>
      </c>
      <c r="AD204">
        <v>8</v>
      </c>
      <c r="AE204">
        <v>3</v>
      </c>
      <c r="AF204">
        <v>4</v>
      </c>
      <c r="AG204">
        <v>4</v>
      </c>
      <c r="AH204">
        <v>3</v>
      </c>
      <c r="AI204">
        <v>5</v>
      </c>
      <c r="AJ204">
        <v>0</v>
      </c>
      <c r="AK204">
        <v>7</v>
      </c>
      <c r="AL204">
        <v>2</v>
      </c>
      <c r="AM204">
        <v>8</v>
      </c>
      <c r="AN204">
        <v>0</v>
      </c>
      <c r="AO204">
        <v>8</v>
      </c>
      <c r="AP204">
        <v>1</v>
      </c>
      <c r="AQ204">
        <v>8</v>
      </c>
      <c r="AR204">
        <v>1</v>
      </c>
    </row>
    <row r="205" spans="1:44" x14ac:dyDescent="0.2">
      <c r="A205" s="12">
        <f t="shared" si="186"/>
        <v>2004</v>
      </c>
      <c r="B205" s="13">
        <f t="shared" si="168"/>
        <v>21</v>
      </c>
      <c r="C205" s="14">
        <v>22.8</v>
      </c>
      <c r="D205" s="15">
        <v>1099</v>
      </c>
      <c r="E205" s="16">
        <f t="shared" si="169"/>
        <v>0.80952380952380953</v>
      </c>
      <c r="F205" s="16">
        <f t="shared" si="170"/>
        <v>0.61904761904761907</v>
      </c>
      <c r="G205" s="16">
        <f t="shared" si="187"/>
        <v>0</v>
      </c>
      <c r="H205" s="16">
        <f t="shared" si="188"/>
        <v>0.52380952380952384</v>
      </c>
      <c r="I205" s="16">
        <f t="shared" si="171"/>
        <v>9.5238095238095233E-2</v>
      </c>
      <c r="J205" s="16">
        <f t="shared" si="172"/>
        <v>0.38095238095238093</v>
      </c>
      <c r="K205" s="16">
        <f t="shared" si="173"/>
        <v>0.19047619047619047</v>
      </c>
      <c r="L205" s="16">
        <f t="shared" si="174"/>
        <v>9.5238095238095233E-2</v>
      </c>
      <c r="M205" s="16">
        <f t="shared" si="175"/>
        <v>0.23809523809523808</v>
      </c>
      <c r="N205" s="16">
        <f t="shared" si="176"/>
        <v>0</v>
      </c>
      <c r="O205" s="16">
        <f t="shared" si="177"/>
        <v>0.2857142857142857</v>
      </c>
      <c r="P205" s="16">
        <f t="shared" si="178"/>
        <v>4.7619047619047616E-2</v>
      </c>
      <c r="Q205" s="16">
        <f t="shared" si="179"/>
        <v>0.2857142857142857</v>
      </c>
      <c r="R205" s="16">
        <f t="shared" si="180"/>
        <v>4.7619047619047616E-2</v>
      </c>
      <c r="S205" s="16">
        <f t="shared" ref="S205:S214" si="191">+IF(ISNUMBER(AO205),AO205/B205,0)</f>
        <v>0.2857142857142857</v>
      </c>
      <c r="T205" s="16">
        <f t="shared" ref="T205:T214" si="192">+IF(ISNUMBER(AP205),AP205/B205,0)</f>
        <v>4.7619047619047616E-2</v>
      </c>
      <c r="U205" s="18">
        <f t="shared" ref="U205:U213" si="193">+IF(ISNUMBER(AQ205),AQ205/B205,0)</f>
        <v>0.2857142857142857</v>
      </c>
      <c r="V205" s="18">
        <f t="shared" ref="V205:V213" si="194">+IF(ISNUMBER(AR205),AR205/B205,0)</f>
        <v>4.7619047619047616E-2</v>
      </c>
      <c r="Y205" s="19">
        <f t="shared" si="185"/>
        <v>2004</v>
      </c>
      <c r="Z205">
        <v>21</v>
      </c>
      <c r="AA205">
        <v>17</v>
      </c>
      <c r="AB205">
        <v>13</v>
      </c>
      <c r="AC205">
        <v>0</v>
      </c>
      <c r="AD205">
        <v>11</v>
      </c>
      <c r="AE205">
        <v>2</v>
      </c>
      <c r="AF205">
        <v>8</v>
      </c>
      <c r="AG205">
        <v>4</v>
      </c>
      <c r="AH205">
        <v>2</v>
      </c>
      <c r="AI205">
        <v>5</v>
      </c>
      <c r="AJ205">
        <v>0</v>
      </c>
      <c r="AK205">
        <v>6</v>
      </c>
      <c r="AL205">
        <v>1</v>
      </c>
      <c r="AM205">
        <v>6</v>
      </c>
      <c r="AN205">
        <v>1</v>
      </c>
      <c r="AO205">
        <v>6</v>
      </c>
      <c r="AP205">
        <v>1</v>
      </c>
      <c r="AQ205">
        <v>6</v>
      </c>
      <c r="AR205">
        <v>1</v>
      </c>
    </row>
    <row r="206" spans="1:44" x14ac:dyDescent="0.2">
      <c r="A206" s="12">
        <f t="shared" si="186"/>
        <v>2005</v>
      </c>
      <c r="B206" s="13">
        <f t="shared" si="168"/>
        <v>26</v>
      </c>
      <c r="C206" s="14">
        <v>21.7</v>
      </c>
      <c r="D206" s="15">
        <v>1088</v>
      </c>
      <c r="E206" s="16">
        <f t="shared" si="169"/>
        <v>0.76923076923076927</v>
      </c>
      <c r="F206" s="16">
        <f t="shared" si="170"/>
        <v>0.57692307692307687</v>
      </c>
      <c r="G206" s="16">
        <f t="shared" si="187"/>
        <v>3.8461538461538464E-2</v>
      </c>
      <c r="H206" s="16">
        <f t="shared" si="188"/>
        <v>0.53846153846153844</v>
      </c>
      <c r="I206" s="16">
        <f t="shared" si="171"/>
        <v>0.30769230769230771</v>
      </c>
      <c r="J206" s="16">
        <f t="shared" si="172"/>
        <v>0.19230769230769232</v>
      </c>
      <c r="K206" s="16">
        <f t="shared" si="173"/>
        <v>0.38461538461538464</v>
      </c>
      <c r="L206" s="16">
        <f t="shared" si="174"/>
        <v>0.11538461538461539</v>
      </c>
      <c r="M206" s="16">
        <f t="shared" si="175"/>
        <v>0.42307692307692307</v>
      </c>
      <c r="N206" s="16">
        <f t="shared" si="176"/>
        <v>0.15384615384615385</v>
      </c>
      <c r="O206" s="16">
        <f t="shared" si="177"/>
        <v>0.42307692307692307</v>
      </c>
      <c r="P206" s="16">
        <f t="shared" si="178"/>
        <v>0.11538461538461539</v>
      </c>
      <c r="Q206" s="16">
        <f t="shared" si="179"/>
        <v>0.46153846153846156</v>
      </c>
      <c r="R206" s="16">
        <f t="shared" si="180"/>
        <v>7.6923076923076927E-2</v>
      </c>
      <c r="S206" s="16">
        <f t="shared" si="191"/>
        <v>0.53846153846153844</v>
      </c>
      <c r="T206" s="16">
        <f t="shared" si="192"/>
        <v>0</v>
      </c>
      <c r="U206" s="18">
        <f t="shared" si="193"/>
        <v>0.53846153846153844</v>
      </c>
      <c r="V206" s="18">
        <f t="shared" si="194"/>
        <v>0</v>
      </c>
      <c r="Y206" s="19">
        <f t="shared" si="185"/>
        <v>2005</v>
      </c>
      <c r="Z206">
        <v>26</v>
      </c>
      <c r="AA206">
        <v>20</v>
      </c>
      <c r="AB206">
        <v>15</v>
      </c>
      <c r="AC206">
        <v>1</v>
      </c>
      <c r="AD206">
        <v>14</v>
      </c>
      <c r="AE206">
        <v>8</v>
      </c>
      <c r="AF206">
        <v>5</v>
      </c>
      <c r="AG206">
        <v>10</v>
      </c>
      <c r="AH206">
        <v>3</v>
      </c>
      <c r="AI206">
        <v>11</v>
      </c>
      <c r="AJ206">
        <v>4</v>
      </c>
      <c r="AK206">
        <v>11</v>
      </c>
      <c r="AL206">
        <v>3</v>
      </c>
      <c r="AM206">
        <v>12</v>
      </c>
      <c r="AN206">
        <v>2</v>
      </c>
      <c r="AO206">
        <v>14</v>
      </c>
      <c r="AP206">
        <v>0</v>
      </c>
      <c r="AQ206">
        <v>14</v>
      </c>
      <c r="AR206">
        <v>0</v>
      </c>
    </row>
    <row r="207" spans="1:44" x14ac:dyDescent="0.2">
      <c r="A207" s="12">
        <f t="shared" si="186"/>
        <v>2006</v>
      </c>
      <c r="B207" s="13">
        <f t="shared" si="168"/>
        <v>29</v>
      </c>
      <c r="C207" s="14">
        <v>22.5</v>
      </c>
      <c r="D207" s="15">
        <v>1058</v>
      </c>
      <c r="E207" s="16">
        <f t="shared" si="169"/>
        <v>0.68965517241379315</v>
      </c>
      <c r="F207" s="16">
        <f t="shared" si="170"/>
        <v>0.55172413793103448</v>
      </c>
      <c r="G207" s="16">
        <f t="shared" si="187"/>
        <v>3.4482758620689655E-2</v>
      </c>
      <c r="H207" s="16">
        <f t="shared" si="188"/>
        <v>0.44827586206896552</v>
      </c>
      <c r="I207" s="16">
        <f t="shared" si="171"/>
        <v>0.17241379310344829</v>
      </c>
      <c r="J207" s="16">
        <f t="shared" si="172"/>
        <v>0.2413793103448276</v>
      </c>
      <c r="K207" s="16">
        <f t="shared" si="173"/>
        <v>0.31034482758620691</v>
      </c>
      <c r="L207" s="16">
        <f t="shared" si="174"/>
        <v>0.17241379310344829</v>
      </c>
      <c r="M207" s="16">
        <f t="shared" si="175"/>
        <v>0.31034482758620691</v>
      </c>
      <c r="N207" s="16">
        <f t="shared" si="176"/>
        <v>0.17241379310344829</v>
      </c>
      <c r="O207" s="16">
        <f t="shared" si="177"/>
        <v>0.34482758620689657</v>
      </c>
      <c r="P207" s="16">
        <f t="shared" si="178"/>
        <v>6.8965517241379309E-2</v>
      </c>
      <c r="Q207" s="16">
        <f t="shared" si="179"/>
        <v>0.34482758620689657</v>
      </c>
      <c r="R207" s="16">
        <f t="shared" si="180"/>
        <v>3.4482758620689655E-2</v>
      </c>
      <c r="S207" s="16">
        <f t="shared" si="191"/>
        <v>0.34482758620689657</v>
      </c>
      <c r="T207" s="16">
        <f t="shared" si="192"/>
        <v>3.4482758620689655E-2</v>
      </c>
      <c r="U207" s="18">
        <f t="shared" si="193"/>
        <v>0.37931034482758619</v>
      </c>
      <c r="V207" s="18">
        <f t="shared" si="194"/>
        <v>3.4482758620689655E-2</v>
      </c>
      <c r="Y207" s="19">
        <f t="shared" si="185"/>
        <v>2006</v>
      </c>
      <c r="Z207">
        <v>29</v>
      </c>
      <c r="AA207">
        <v>20</v>
      </c>
      <c r="AB207">
        <v>16</v>
      </c>
      <c r="AC207">
        <v>1</v>
      </c>
      <c r="AD207">
        <v>13</v>
      </c>
      <c r="AE207">
        <v>5</v>
      </c>
      <c r="AF207">
        <v>7</v>
      </c>
      <c r="AG207">
        <v>9</v>
      </c>
      <c r="AH207">
        <v>5</v>
      </c>
      <c r="AI207">
        <v>9</v>
      </c>
      <c r="AJ207">
        <v>5</v>
      </c>
      <c r="AK207">
        <v>10</v>
      </c>
      <c r="AL207">
        <v>2</v>
      </c>
      <c r="AM207">
        <v>10</v>
      </c>
      <c r="AN207">
        <v>1</v>
      </c>
      <c r="AO207">
        <v>10</v>
      </c>
      <c r="AP207">
        <v>1</v>
      </c>
      <c r="AQ207">
        <v>11</v>
      </c>
      <c r="AR207">
        <v>1</v>
      </c>
    </row>
    <row r="208" spans="1:44" x14ac:dyDescent="0.2">
      <c r="A208" s="12">
        <f t="shared" si="186"/>
        <v>2007</v>
      </c>
      <c r="B208" s="13">
        <f t="shared" si="168"/>
        <v>26</v>
      </c>
      <c r="C208" s="14">
        <v>22.4</v>
      </c>
      <c r="D208" s="15">
        <v>1070</v>
      </c>
      <c r="E208" s="16">
        <f t="shared" si="169"/>
        <v>0.73076923076923073</v>
      </c>
      <c r="F208" s="16">
        <f t="shared" si="170"/>
        <v>0.57692307692307687</v>
      </c>
      <c r="G208" s="16">
        <f t="shared" si="187"/>
        <v>3.8461538461538464E-2</v>
      </c>
      <c r="H208" s="16">
        <f t="shared" si="188"/>
        <v>0.61538461538461542</v>
      </c>
      <c r="I208" s="16">
        <f t="shared" si="171"/>
        <v>0.38461538461538464</v>
      </c>
      <c r="J208" s="16">
        <f t="shared" si="172"/>
        <v>0.15384615384615385</v>
      </c>
      <c r="K208" s="16">
        <f t="shared" si="173"/>
        <v>0.46153846153846156</v>
      </c>
      <c r="L208" s="16">
        <f t="shared" si="174"/>
        <v>0.19230769230769232</v>
      </c>
      <c r="M208" s="16">
        <f t="shared" si="175"/>
        <v>0.5</v>
      </c>
      <c r="N208" s="16">
        <f t="shared" si="176"/>
        <v>0.11538461538461539</v>
      </c>
      <c r="O208" s="16">
        <f t="shared" si="177"/>
        <v>0.5</v>
      </c>
      <c r="P208" s="16">
        <f t="shared" si="178"/>
        <v>7.6923076923076927E-2</v>
      </c>
      <c r="Q208" s="16">
        <f t="shared" si="179"/>
        <v>0.5</v>
      </c>
      <c r="R208" s="16">
        <f t="shared" si="180"/>
        <v>3.8461538461538464E-2</v>
      </c>
      <c r="S208" s="16">
        <f t="shared" si="191"/>
        <v>0.5</v>
      </c>
      <c r="T208" s="16">
        <f t="shared" si="192"/>
        <v>0</v>
      </c>
      <c r="U208" s="18">
        <f t="shared" si="193"/>
        <v>0.5</v>
      </c>
      <c r="V208" s="18">
        <f t="shared" si="194"/>
        <v>0</v>
      </c>
      <c r="Y208" s="19">
        <f t="shared" si="185"/>
        <v>2007</v>
      </c>
      <c r="Z208">
        <v>26</v>
      </c>
      <c r="AA208">
        <v>19</v>
      </c>
      <c r="AB208">
        <v>15</v>
      </c>
      <c r="AC208">
        <v>1</v>
      </c>
      <c r="AD208">
        <v>16</v>
      </c>
      <c r="AE208">
        <v>10</v>
      </c>
      <c r="AF208">
        <v>4</v>
      </c>
      <c r="AG208">
        <v>12</v>
      </c>
      <c r="AH208">
        <v>5</v>
      </c>
      <c r="AI208">
        <v>13</v>
      </c>
      <c r="AJ208">
        <v>3</v>
      </c>
      <c r="AK208">
        <v>13</v>
      </c>
      <c r="AL208">
        <v>2</v>
      </c>
      <c r="AM208">
        <v>13</v>
      </c>
      <c r="AN208">
        <v>1</v>
      </c>
      <c r="AO208">
        <v>13</v>
      </c>
      <c r="AP208">
        <v>0</v>
      </c>
      <c r="AQ208">
        <v>13</v>
      </c>
      <c r="AR208">
        <v>0</v>
      </c>
    </row>
    <row r="209" spans="1:44" x14ac:dyDescent="0.2">
      <c r="A209" s="12">
        <f t="shared" si="186"/>
        <v>2008</v>
      </c>
      <c r="B209" s="13">
        <f t="shared" ref="B209:B223" si="195">+IF(ISNUMBER(Z209),Z209,0)</f>
        <v>34</v>
      </c>
      <c r="C209" s="14">
        <v>22.1</v>
      </c>
      <c r="D209" s="15">
        <v>1108</v>
      </c>
      <c r="E209" s="16">
        <f t="shared" si="169"/>
        <v>0.88235294117647056</v>
      </c>
      <c r="F209" s="16">
        <f t="shared" si="170"/>
        <v>0.73529411764705888</v>
      </c>
      <c r="G209" s="16">
        <f t="shared" si="187"/>
        <v>0</v>
      </c>
      <c r="H209" s="16">
        <f t="shared" si="188"/>
        <v>0.67647058823529416</v>
      </c>
      <c r="I209" s="16">
        <f t="shared" si="171"/>
        <v>0.26470588235294118</v>
      </c>
      <c r="J209" s="16">
        <f t="shared" si="172"/>
        <v>0.3235294117647059</v>
      </c>
      <c r="K209" s="16">
        <f t="shared" si="173"/>
        <v>0.47058823529411764</v>
      </c>
      <c r="L209" s="16">
        <f t="shared" si="174"/>
        <v>8.8235294117647065E-2</v>
      </c>
      <c r="M209" s="16">
        <f t="shared" si="175"/>
        <v>0.52941176470588236</v>
      </c>
      <c r="N209" s="16">
        <f t="shared" si="176"/>
        <v>0</v>
      </c>
      <c r="O209" s="16">
        <f t="shared" si="177"/>
        <v>0.52941176470588236</v>
      </c>
      <c r="P209" s="16">
        <f t="shared" si="178"/>
        <v>0</v>
      </c>
      <c r="Q209" s="16">
        <f t="shared" si="179"/>
        <v>0.52941176470588236</v>
      </c>
      <c r="R209" s="16">
        <f t="shared" si="180"/>
        <v>0</v>
      </c>
      <c r="S209" s="16">
        <f t="shared" si="191"/>
        <v>0.52941176470588236</v>
      </c>
      <c r="T209" s="16">
        <f t="shared" si="192"/>
        <v>0</v>
      </c>
      <c r="U209" s="18">
        <f t="shared" si="193"/>
        <v>0.52941176470588236</v>
      </c>
      <c r="V209" s="18">
        <f t="shared" si="194"/>
        <v>0</v>
      </c>
      <c r="Y209" s="19">
        <f t="shared" si="185"/>
        <v>2008</v>
      </c>
      <c r="Z209">
        <v>34</v>
      </c>
      <c r="AA209">
        <v>30</v>
      </c>
      <c r="AB209">
        <v>25</v>
      </c>
      <c r="AC209">
        <v>0</v>
      </c>
      <c r="AD209">
        <v>23</v>
      </c>
      <c r="AE209">
        <v>9</v>
      </c>
      <c r="AF209">
        <v>11</v>
      </c>
      <c r="AG209">
        <v>16</v>
      </c>
      <c r="AH209">
        <v>3</v>
      </c>
      <c r="AI209">
        <v>18</v>
      </c>
      <c r="AJ209">
        <v>0</v>
      </c>
      <c r="AK209">
        <v>18</v>
      </c>
      <c r="AL209">
        <v>0</v>
      </c>
      <c r="AM209">
        <v>18</v>
      </c>
      <c r="AN209">
        <v>0</v>
      </c>
      <c r="AO209">
        <v>18</v>
      </c>
      <c r="AP209">
        <v>0</v>
      </c>
      <c r="AQ209">
        <v>18</v>
      </c>
      <c r="AR209">
        <v>0</v>
      </c>
    </row>
    <row r="210" spans="1:44" x14ac:dyDescent="0.2">
      <c r="A210" s="12">
        <f t="shared" si="186"/>
        <v>2009</v>
      </c>
      <c r="B210" s="13">
        <f t="shared" si="195"/>
        <v>22</v>
      </c>
      <c r="C210" s="14">
        <v>20.399999999999999</v>
      </c>
      <c r="D210" s="15">
        <v>1020</v>
      </c>
      <c r="E210" s="16">
        <f t="shared" si="169"/>
        <v>0.72727272727272729</v>
      </c>
      <c r="F210" s="16">
        <f t="shared" si="170"/>
        <v>0.63636363636363635</v>
      </c>
      <c r="G210" s="16">
        <f t="shared" si="187"/>
        <v>0</v>
      </c>
      <c r="H210" s="16">
        <f t="shared" si="188"/>
        <v>0.54545454545454541</v>
      </c>
      <c r="I210" s="16">
        <f t="shared" si="171"/>
        <v>4.5454545454545456E-2</v>
      </c>
      <c r="J210" s="16">
        <f t="shared" si="172"/>
        <v>0.54545454545454541</v>
      </c>
      <c r="K210" s="16">
        <f t="shared" si="173"/>
        <v>0.27272727272727271</v>
      </c>
      <c r="L210" s="16">
        <f t="shared" si="174"/>
        <v>0.22727272727272727</v>
      </c>
      <c r="M210" s="16">
        <f t="shared" si="175"/>
        <v>0.40909090909090912</v>
      </c>
      <c r="N210" s="16">
        <f t="shared" si="176"/>
        <v>4.5454545454545456E-2</v>
      </c>
      <c r="O210" s="16">
        <f t="shared" si="177"/>
        <v>0.5</v>
      </c>
      <c r="P210" s="16">
        <f t="shared" si="178"/>
        <v>4.5454545454545456E-2</v>
      </c>
      <c r="Q210" s="16">
        <f t="shared" si="179"/>
        <v>0.5</v>
      </c>
      <c r="R210" s="16">
        <f t="shared" si="180"/>
        <v>4.5454545454545456E-2</v>
      </c>
      <c r="S210" s="16">
        <f t="shared" si="191"/>
        <v>0.5</v>
      </c>
      <c r="T210" s="16">
        <f t="shared" si="192"/>
        <v>4.5454545454545456E-2</v>
      </c>
      <c r="U210" s="18">
        <f t="shared" si="193"/>
        <v>0.5</v>
      </c>
      <c r="V210" s="18">
        <f t="shared" si="194"/>
        <v>4.5454545454545456E-2</v>
      </c>
      <c r="Y210" s="19">
        <f t="shared" si="185"/>
        <v>2009</v>
      </c>
      <c r="Z210">
        <v>22</v>
      </c>
      <c r="AA210">
        <v>16</v>
      </c>
      <c r="AB210">
        <v>14</v>
      </c>
      <c r="AC210">
        <v>0</v>
      </c>
      <c r="AD210">
        <v>12</v>
      </c>
      <c r="AE210">
        <v>1</v>
      </c>
      <c r="AF210">
        <v>12</v>
      </c>
      <c r="AG210">
        <v>6</v>
      </c>
      <c r="AH210">
        <v>5</v>
      </c>
      <c r="AI210">
        <v>9</v>
      </c>
      <c r="AJ210">
        <v>1</v>
      </c>
      <c r="AK210">
        <v>11</v>
      </c>
      <c r="AL210">
        <v>1</v>
      </c>
      <c r="AM210">
        <v>11</v>
      </c>
      <c r="AN210">
        <v>1</v>
      </c>
      <c r="AO210">
        <v>11</v>
      </c>
      <c r="AP210">
        <v>1</v>
      </c>
      <c r="AQ210">
        <v>11</v>
      </c>
      <c r="AR210">
        <v>1</v>
      </c>
    </row>
    <row r="211" spans="1:44" x14ac:dyDescent="0.2">
      <c r="A211" s="12">
        <f t="shared" si="186"/>
        <v>2010</v>
      </c>
      <c r="B211" s="13">
        <f t="shared" si="195"/>
        <v>26</v>
      </c>
      <c r="C211" s="14">
        <v>20.9</v>
      </c>
      <c r="D211" s="15">
        <v>958</v>
      </c>
      <c r="E211" s="16">
        <f t="shared" si="169"/>
        <v>0.73076923076923073</v>
      </c>
      <c r="F211" s="16">
        <f t="shared" si="170"/>
        <v>0.53846153846153844</v>
      </c>
      <c r="G211" s="16">
        <f t="shared" si="187"/>
        <v>7.6923076923076927E-2</v>
      </c>
      <c r="H211" s="16">
        <f t="shared" si="188"/>
        <v>0.46153846153846156</v>
      </c>
      <c r="I211" s="16">
        <f t="shared" si="171"/>
        <v>0.23076923076923078</v>
      </c>
      <c r="J211" s="16">
        <f t="shared" si="172"/>
        <v>0.26923076923076922</v>
      </c>
      <c r="K211" s="16">
        <f t="shared" si="173"/>
        <v>0.34615384615384615</v>
      </c>
      <c r="L211" s="16">
        <f t="shared" si="174"/>
        <v>0.11538461538461539</v>
      </c>
      <c r="M211" s="16">
        <f t="shared" si="175"/>
        <v>0.38461538461538464</v>
      </c>
      <c r="N211" s="16">
        <f t="shared" si="176"/>
        <v>0.11538461538461539</v>
      </c>
      <c r="O211" s="16">
        <f t="shared" si="177"/>
        <v>0.5</v>
      </c>
      <c r="P211" s="16">
        <f t="shared" si="178"/>
        <v>3.8461538461538464E-2</v>
      </c>
      <c r="Q211" s="16">
        <f t="shared" si="179"/>
        <v>0.5</v>
      </c>
      <c r="R211" s="16">
        <f t="shared" si="180"/>
        <v>3.8461538461538464E-2</v>
      </c>
      <c r="S211" s="16">
        <f t="shared" si="191"/>
        <v>0.5</v>
      </c>
      <c r="T211" s="16">
        <f t="shared" si="192"/>
        <v>3.8461538461538464E-2</v>
      </c>
      <c r="U211" s="18">
        <f t="shared" si="193"/>
        <v>0.5</v>
      </c>
      <c r="V211" s="18">
        <f t="shared" si="194"/>
        <v>3.8461538461538464E-2</v>
      </c>
      <c r="Y211" s="19">
        <f t="shared" si="185"/>
        <v>2010</v>
      </c>
      <c r="Z211">
        <v>26</v>
      </c>
      <c r="AA211">
        <v>19</v>
      </c>
      <c r="AB211">
        <v>14</v>
      </c>
      <c r="AC211">
        <v>2</v>
      </c>
      <c r="AD211">
        <v>12</v>
      </c>
      <c r="AE211">
        <v>6</v>
      </c>
      <c r="AF211">
        <v>7</v>
      </c>
      <c r="AG211">
        <v>9</v>
      </c>
      <c r="AH211">
        <v>3</v>
      </c>
      <c r="AI211">
        <v>10</v>
      </c>
      <c r="AJ211">
        <v>3</v>
      </c>
      <c r="AK211">
        <v>13</v>
      </c>
      <c r="AL211">
        <v>1</v>
      </c>
      <c r="AM211">
        <v>13</v>
      </c>
      <c r="AN211">
        <v>1</v>
      </c>
      <c r="AO211">
        <v>13</v>
      </c>
      <c r="AP211">
        <v>1</v>
      </c>
      <c r="AQ211">
        <v>13</v>
      </c>
      <c r="AR211">
        <v>1</v>
      </c>
    </row>
    <row r="212" spans="1:44" x14ac:dyDescent="0.2">
      <c r="A212" s="12">
        <f t="shared" si="186"/>
        <v>2011</v>
      </c>
      <c r="B212" s="13">
        <f t="shared" si="195"/>
        <v>9</v>
      </c>
      <c r="C212" s="14">
        <v>22.4</v>
      </c>
      <c r="D212" s="15">
        <v>1124</v>
      </c>
      <c r="E212" s="16">
        <f t="shared" si="169"/>
        <v>1</v>
      </c>
      <c r="F212" s="16">
        <f t="shared" si="170"/>
        <v>0.88888888888888884</v>
      </c>
      <c r="G212" s="16">
        <f t="shared" si="187"/>
        <v>0</v>
      </c>
      <c r="H212" s="16">
        <f t="shared" si="188"/>
        <v>0.77777777777777779</v>
      </c>
      <c r="I212" s="16">
        <f t="shared" si="171"/>
        <v>0.33333333333333331</v>
      </c>
      <c r="J212" s="16">
        <f t="shared" si="172"/>
        <v>0.33333333333333331</v>
      </c>
      <c r="K212" s="16">
        <f t="shared" si="173"/>
        <v>0.55555555555555558</v>
      </c>
      <c r="L212" s="16">
        <f t="shared" si="174"/>
        <v>0.1111111111111111</v>
      </c>
      <c r="M212" s="16">
        <f t="shared" si="175"/>
        <v>0.55555555555555558</v>
      </c>
      <c r="N212" s="16">
        <f t="shared" si="176"/>
        <v>0.1111111111111111</v>
      </c>
      <c r="O212" s="16">
        <f t="shared" si="177"/>
        <v>0.55555555555555558</v>
      </c>
      <c r="P212" s="16">
        <f t="shared" si="178"/>
        <v>0.1111111111111111</v>
      </c>
      <c r="Q212" s="16">
        <f t="shared" si="179"/>
        <v>0.55555555555555558</v>
      </c>
      <c r="R212" s="16">
        <f t="shared" si="180"/>
        <v>0.1111111111111111</v>
      </c>
      <c r="S212" s="16">
        <f t="shared" si="191"/>
        <v>0.66666666666666663</v>
      </c>
      <c r="T212" s="16">
        <f t="shared" si="192"/>
        <v>0</v>
      </c>
      <c r="U212" s="18">
        <f t="shared" si="193"/>
        <v>0.66666666666666663</v>
      </c>
      <c r="V212" s="18">
        <f t="shared" si="194"/>
        <v>0</v>
      </c>
      <c r="Y212" s="19">
        <f t="shared" si="185"/>
        <v>2011</v>
      </c>
      <c r="Z212">
        <v>9</v>
      </c>
      <c r="AA212">
        <v>9</v>
      </c>
      <c r="AB212">
        <v>8</v>
      </c>
      <c r="AC212">
        <v>0</v>
      </c>
      <c r="AD212">
        <v>7</v>
      </c>
      <c r="AE212">
        <v>3</v>
      </c>
      <c r="AF212">
        <v>3</v>
      </c>
      <c r="AG212">
        <v>5</v>
      </c>
      <c r="AH212">
        <v>1</v>
      </c>
      <c r="AI212">
        <v>5</v>
      </c>
      <c r="AJ212">
        <v>1</v>
      </c>
      <c r="AK212">
        <v>5</v>
      </c>
      <c r="AL212">
        <v>1</v>
      </c>
      <c r="AM212">
        <v>5</v>
      </c>
      <c r="AN212">
        <v>1</v>
      </c>
      <c r="AO212">
        <v>6</v>
      </c>
      <c r="AP212">
        <v>0</v>
      </c>
      <c r="AQ212">
        <v>6</v>
      </c>
      <c r="AR212">
        <v>0</v>
      </c>
    </row>
    <row r="213" spans="1:44" x14ac:dyDescent="0.2">
      <c r="A213" s="12">
        <f t="shared" si="186"/>
        <v>2012</v>
      </c>
      <c r="B213" s="13">
        <f t="shared" si="195"/>
        <v>13</v>
      </c>
      <c r="C213" s="14">
        <v>20.8</v>
      </c>
      <c r="D213" s="15">
        <v>953</v>
      </c>
      <c r="E213" s="16">
        <f t="shared" si="169"/>
        <v>0.76923076923076927</v>
      </c>
      <c r="F213" s="16">
        <f t="shared" si="170"/>
        <v>0.53846153846153844</v>
      </c>
      <c r="G213" s="16">
        <f t="shared" si="187"/>
        <v>0</v>
      </c>
      <c r="H213" s="16">
        <f t="shared" si="188"/>
        <v>0.53846153846153844</v>
      </c>
      <c r="I213" s="16">
        <f t="shared" si="171"/>
        <v>7.6923076923076927E-2</v>
      </c>
      <c r="J213" s="16">
        <f t="shared" si="172"/>
        <v>0.38461538461538464</v>
      </c>
      <c r="K213" s="16">
        <f t="shared" si="173"/>
        <v>0.30769230769230771</v>
      </c>
      <c r="L213" s="16">
        <f t="shared" si="174"/>
        <v>0.15384615384615385</v>
      </c>
      <c r="M213" s="16">
        <f t="shared" si="175"/>
        <v>0.38461538461538464</v>
      </c>
      <c r="N213" s="16">
        <f t="shared" si="176"/>
        <v>7.6923076923076927E-2</v>
      </c>
      <c r="O213" s="16">
        <f t="shared" si="177"/>
        <v>0.38461538461538464</v>
      </c>
      <c r="P213" s="16">
        <f t="shared" si="178"/>
        <v>7.6923076923076927E-2</v>
      </c>
      <c r="Q213" s="16">
        <f t="shared" si="179"/>
        <v>0.46153846153846156</v>
      </c>
      <c r="R213" s="16">
        <f t="shared" si="180"/>
        <v>0</v>
      </c>
      <c r="S213" s="16">
        <f t="shared" si="191"/>
        <v>0.46153846153846156</v>
      </c>
      <c r="T213" s="16">
        <f t="shared" si="192"/>
        <v>0</v>
      </c>
      <c r="U213" s="18">
        <f t="shared" si="193"/>
        <v>0.46153846153846156</v>
      </c>
      <c r="V213" s="18">
        <f t="shared" si="194"/>
        <v>0</v>
      </c>
      <c r="Y213" s="19">
        <f t="shared" si="185"/>
        <v>2012</v>
      </c>
      <c r="Z213">
        <v>13</v>
      </c>
      <c r="AA213">
        <v>10</v>
      </c>
      <c r="AB213">
        <v>7</v>
      </c>
      <c r="AC213">
        <v>0</v>
      </c>
      <c r="AD213">
        <v>7</v>
      </c>
      <c r="AE213">
        <v>1</v>
      </c>
      <c r="AF213">
        <v>5</v>
      </c>
      <c r="AG213">
        <v>4</v>
      </c>
      <c r="AH213">
        <v>2</v>
      </c>
      <c r="AI213">
        <v>5</v>
      </c>
      <c r="AJ213">
        <v>1</v>
      </c>
      <c r="AK213">
        <v>5</v>
      </c>
      <c r="AL213">
        <v>1</v>
      </c>
      <c r="AM213">
        <v>6</v>
      </c>
      <c r="AN213">
        <v>0</v>
      </c>
      <c r="AO213">
        <v>6</v>
      </c>
      <c r="AP213">
        <v>0</v>
      </c>
      <c r="AQ213">
        <v>6</v>
      </c>
      <c r="AR213">
        <v>0</v>
      </c>
    </row>
    <row r="214" spans="1:44" x14ac:dyDescent="0.2">
      <c r="A214" s="12">
        <f t="shared" si="186"/>
        <v>2013</v>
      </c>
      <c r="B214" s="13">
        <f t="shared" si="195"/>
        <v>21</v>
      </c>
      <c r="C214" s="14">
        <v>20.9</v>
      </c>
      <c r="D214" s="15">
        <v>1045</v>
      </c>
      <c r="E214" s="16">
        <f t="shared" si="169"/>
        <v>0.95238095238095233</v>
      </c>
      <c r="F214" s="16">
        <f t="shared" si="170"/>
        <v>0.80952380952380953</v>
      </c>
      <c r="G214" s="16">
        <f t="shared" si="187"/>
        <v>0</v>
      </c>
      <c r="H214" s="16">
        <f t="shared" si="188"/>
        <v>0.80952380952380953</v>
      </c>
      <c r="I214" s="16">
        <f t="shared" si="171"/>
        <v>0.2857142857142857</v>
      </c>
      <c r="J214" s="16">
        <f t="shared" si="172"/>
        <v>0.42857142857142855</v>
      </c>
      <c r="K214" s="16">
        <f t="shared" si="173"/>
        <v>0.47619047619047616</v>
      </c>
      <c r="L214" s="16">
        <f t="shared" si="174"/>
        <v>0.23809523809523808</v>
      </c>
      <c r="M214" s="16">
        <f t="shared" si="175"/>
        <v>0.47619047619047616</v>
      </c>
      <c r="N214" s="16">
        <f t="shared" si="176"/>
        <v>9.5238095238095233E-2</v>
      </c>
      <c r="O214" s="16">
        <f t="shared" si="177"/>
        <v>0.5714285714285714</v>
      </c>
      <c r="P214" s="16">
        <f t="shared" si="178"/>
        <v>0</v>
      </c>
      <c r="Q214" s="16">
        <f t="shared" si="179"/>
        <v>0.5714285714285714</v>
      </c>
      <c r="R214" s="16">
        <f t="shared" si="180"/>
        <v>0</v>
      </c>
      <c r="S214" s="16">
        <f t="shared" si="191"/>
        <v>0.5714285714285714</v>
      </c>
      <c r="T214" s="16">
        <f t="shared" si="192"/>
        <v>0</v>
      </c>
      <c r="Y214" s="19">
        <f t="shared" si="185"/>
        <v>2013</v>
      </c>
      <c r="Z214">
        <v>21</v>
      </c>
      <c r="AA214">
        <v>20</v>
      </c>
      <c r="AB214">
        <v>17</v>
      </c>
      <c r="AC214">
        <v>0</v>
      </c>
      <c r="AD214">
        <v>17</v>
      </c>
      <c r="AE214">
        <v>6</v>
      </c>
      <c r="AF214">
        <v>9</v>
      </c>
      <c r="AG214">
        <v>10</v>
      </c>
      <c r="AH214">
        <v>5</v>
      </c>
      <c r="AI214">
        <v>10</v>
      </c>
      <c r="AJ214">
        <v>2</v>
      </c>
      <c r="AK214">
        <v>12</v>
      </c>
      <c r="AL214">
        <v>0</v>
      </c>
      <c r="AM214">
        <v>12</v>
      </c>
      <c r="AN214">
        <v>0</v>
      </c>
      <c r="AO214">
        <v>12</v>
      </c>
      <c r="AP214">
        <v>0</v>
      </c>
    </row>
    <row r="215" spans="1:44" x14ac:dyDescent="0.2">
      <c r="A215" s="12">
        <f t="shared" si="186"/>
        <v>2014</v>
      </c>
      <c r="B215" s="13">
        <f t="shared" si="195"/>
        <v>16</v>
      </c>
      <c r="C215" s="14">
        <v>20.7</v>
      </c>
      <c r="D215" s="15">
        <v>1075</v>
      </c>
      <c r="E215" s="16">
        <f t="shared" si="169"/>
        <v>0.5625</v>
      </c>
      <c r="F215" s="16">
        <f t="shared" si="170"/>
        <v>0.5625</v>
      </c>
      <c r="G215" s="16">
        <f t="shared" si="187"/>
        <v>0</v>
      </c>
      <c r="H215" s="16">
        <f t="shared" si="188"/>
        <v>0.5625</v>
      </c>
      <c r="I215" s="16">
        <f t="shared" si="171"/>
        <v>0.25</v>
      </c>
      <c r="J215" s="16">
        <f t="shared" si="172"/>
        <v>0.375</v>
      </c>
      <c r="K215" s="16">
        <f t="shared" si="173"/>
        <v>0.25</v>
      </c>
      <c r="L215" s="16">
        <f t="shared" si="174"/>
        <v>0.25</v>
      </c>
      <c r="M215" s="16">
        <f t="shared" si="175"/>
        <v>0.3125</v>
      </c>
      <c r="N215" s="16">
        <f t="shared" si="176"/>
        <v>0.3125</v>
      </c>
      <c r="O215" s="16">
        <f t="shared" si="177"/>
        <v>0.4375</v>
      </c>
      <c r="P215" s="16">
        <f t="shared" si="178"/>
        <v>0.125</v>
      </c>
      <c r="Q215" s="16">
        <f t="shared" si="179"/>
        <v>0.4375</v>
      </c>
      <c r="R215" s="16">
        <f t="shared" si="180"/>
        <v>0.125</v>
      </c>
      <c r="S215" s="20"/>
      <c r="T215" s="20"/>
      <c r="Y215" s="19">
        <f t="shared" si="185"/>
        <v>2014</v>
      </c>
      <c r="Z215">
        <v>16</v>
      </c>
      <c r="AA215">
        <v>9</v>
      </c>
      <c r="AB215">
        <v>9</v>
      </c>
      <c r="AC215">
        <v>0</v>
      </c>
      <c r="AD215">
        <v>9</v>
      </c>
      <c r="AE215">
        <v>4</v>
      </c>
      <c r="AF215">
        <v>6</v>
      </c>
      <c r="AG215">
        <v>4</v>
      </c>
      <c r="AH215">
        <v>4</v>
      </c>
      <c r="AI215">
        <v>5</v>
      </c>
      <c r="AJ215">
        <v>5</v>
      </c>
      <c r="AK215">
        <v>7</v>
      </c>
      <c r="AL215">
        <v>2</v>
      </c>
      <c r="AM215">
        <v>7</v>
      </c>
      <c r="AN215">
        <v>2</v>
      </c>
    </row>
    <row r="216" spans="1:44" x14ac:dyDescent="0.2">
      <c r="A216" s="12">
        <f t="shared" si="186"/>
        <v>2015</v>
      </c>
      <c r="B216" s="13">
        <f t="shared" si="195"/>
        <v>7</v>
      </c>
      <c r="C216" s="14">
        <v>23.8</v>
      </c>
      <c r="D216" s="15">
        <v>1068</v>
      </c>
      <c r="E216" s="16">
        <f t="shared" si="169"/>
        <v>0.8571428571428571</v>
      </c>
      <c r="F216" s="16">
        <f t="shared" si="170"/>
        <v>0.7142857142857143</v>
      </c>
      <c r="G216" s="16">
        <f t="shared" si="187"/>
        <v>0</v>
      </c>
      <c r="H216" s="16">
        <f t="shared" si="188"/>
        <v>0.5714285714285714</v>
      </c>
      <c r="I216" s="16">
        <f t="shared" si="171"/>
        <v>0.2857142857142857</v>
      </c>
      <c r="J216" s="16">
        <f t="shared" si="172"/>
        <v>0.2857142857142857</v>
      </c>
      <c r="K216" s="16">
        <f t="shared" si="173"/>
        <v>0.5714285714285714</v>
      </c>
      <c r="L216" s="16">
        <f t="shared" si="174"/>
        <v>0</v>
      </c>
      <c r="M216" s="16">
        <f t="shared" si="175"/>
        <v>0.5714285714285714</v>
      </c>
      <c r="N216" s="16">
        <f t="shared" si="176"/>
        <v>0</v>
      </c>
      <c r="O216" s="16">
        <f t="shared" si="177"/>
        <v>0.5714285714285714</v>
      </c>
      <c r="P216" s="16">
        <f t="shared" si="178"/>
        <v>0</v>
      </c>
      <c r="Q216" s="20"/>
      <c r="R216" s="20"/>
      <c r="S216" s="20"/>
      <c r="T216" s="20"/>
      <c r="Y216" s="19">
        <f t="shared" si="185"/>
        <v>2015</v>
      </c>
      <c r="Z216">
        <v>7</v>
      </c>
      <c r="AA216">
        <v>6</v>
      </c>
      <c r="AB216">
        <v>5</v>
      </c>
      <c r="AC216">
        <v>0</v>
      </c>
      <c r="AD216">
        <v>4</v>
      </c>
      <c r="AE216">
        <v>2</v>
      </c>
      <c r="AF216">
        <v>2</v>
      </c>
      <c r="AG216">
        <v>4</v>
      </c>
      <c r="AH216">
        <v>0</v>
      </c>
      <c r="AI216">
        <v>4</v>
      </c>
      <c r="AJ216">
        <v>0</v>
      </c>
      <c r="AK216">
        <v>4</v>
      </c>
      <c r="AL216">
        <v>0</v>
      </c>
    </row>
    <row r="217" spans="1:44" x14ac:dyDescent="0.2">
      <c r="A217" s="12">
        <f t="shared" si="186"/>
        <v>2016</v>
      </c>
      <c r="B217" s="13">
        <f t="shared" si="195"/>
        <v>8</v>
      </c>
      <c r="C217" s="14">
        <v>19.100000000000001</v>
      </c>
      <c r="D217" s="15">
        <v>870</v>
      </c>
      <c r="E217" s="16">
        <f t="shared" si="169"/>
        <v>0.375</v>
      </c>
      <c r="F217" s="16">
        <f t="shared" si="170"/>
        <v>0.5</v>
      </c>
      <c r="G217" s="16">
        <f t="shared" si="187"/>
        <v>0</v>
      </c>
      <c r="H217" s="16">
        <f t="shared" si="188"/>
        <v>0.375</v>
      </c>
      <c r="I217" s="16">
        <f t="shared" si="171"/>
        <v>0</v>
      </c>
      <c r="J217" s="16">
        <f t="shared" si="172"/>
        <v>0.25</v>
      </c>
      <c r="K217" s="16">
        <f t="shared" si="173"/>
        <v>0.125</v>
      </c>
      <c r="L217" s="16">
        <f t="shared" si="174"/>
        <v>0.125</v>
      </c>
      <c r="M217" s="16">
        <f t="shared" si="175"/>
        <v>0.25</v>
      </c>
      <c r="N217" s="16">
        <f t="shared" si="176"/>
        <v>0</v>
      </c>
      <c r="O217" s="20"/>
      <c r="P217" s="20"/>
      <c r="Q217" s="20"/>
      <c r="R217" s="20"/>
      <c r="S217" s="20"/>
      <c r="T217" s="20"/>
      <c r="Y217" s="19">
        <f t="shared" si="185"/>
        <v>2016</v>
      </c>
      <c r="Z217">
        <v>8</v>
      </c>
      <c r="AA217">
        <v>3</v>
      </c>
      <c r="AB217">
        <v>4</v>
      </c>
      <c r="AC217">
        <v>0</v>
      </c>
      <c r="AD217">
        <v>3</v>
      </c>
      <c r="AE217">
        <v>0</v>
      </c>
      <c r="AF217">
        <v>2</v>
      </c>
      <c r="AG217">
        <v>1</v>
      </c>
      <c r="AH217">
        <v>1</v>
      </c>
      <c r="AI217">
        <v>2</v>
      </c>
      <c r="AJ217">
        <v>0</v>
      </c>
    </row>
    <row r="218" spans="1:44" x14ac:dyDescent="0.2">
      <c r="A218" s="12">
        <f t="shared" si="186"/>
        <v>2017</v>
      </c>
      <c r="B218" s="13">
        <f t="shared" si="195"/>
        <v>10</v>
      </c>
      <c r="C218" s="14">
        <v>20.3</v>
      </c>
      <c r="D218" s="15"/>
      <c r="E218" s="16">
        <f t="shared" si="169"/>
        <v>0.8</v>
      </c>
      <c r="F218" s="16">
        <f t="shared" si="170"/>
        <v>0.7</v>
      </c>
      <c r="G218" s="16">
        <f t="shared" si="187"/>
        <v>0</v>
      </c>
      <c r="H218" s="16">
        <f t="shared" si="188"/>
        <v>0.5</v>
      </c>
      <c r="I218" s="16">
        <f t="shared" si="171"/>
        <v>0.2</v>
      </c>
      <c r="J218" s="16">
        <f t="shared" si="172"/>
        <v>0.4</v>
      </c>
      <c r="K218" s="16">
        <f t="shared" si="173"/>
        <v>0.2</v>
      </c>
      <c r="L218" s="16">
        <f t="shared" si="174"/>
        <v>0.3</v>
      </c>
      <c r="M218" s="20"/>
      <c r="N218" s="20"/>
      <c r="O218" s="20"/>
      <c r="P218" s="20"/>
      <c r="Q218" s="20"/>
      <c r="R218" s="20"/>
      <c r="S218" s="20"/>
      <c r="T218" s="20"/>
      <c r="Y218" s="19">
        <f t="shared" si="185"/>
        <v>2017</v>
      </c>
      <c r="Z218">
        <v>10</v>
      </c>
      <c r="AA218">
        <v>8</v>
      </c>
      <c r="AB218">
        <v>7</v>
      </c>
      <c r="AC218">
        <v>0</v>
      </c>
      <c r="AD218">
        <v>5</v>
      </c>
      <c r="AE218">
        <v>2</v>
      </c>
      <c r="AF218">
        <v>4</v>
      </c>
      <c r="AG218">
        <v>2</v>
      </c>
      <c r="AH218">
        <v>3</v>
      </c>
    </row>
    <row r="219" spans="1:44" x14ac:dyDescent="0.2">
      <c r="A219" s="12">
        <f>+A218+1</f>
        <v>2018</v>
      </c>
      <c r="B219" s="13">
        <f t="shared" si="195"/>
        <v>7</v>
      </c>
      <c r="C219" s="14">
        <v>20</v>
      </c>
      <c r="D219" s="15">
        <v>1230</v>
      </c>
      <c r="E219" s="16">
        <f t="shared" si="169"/>
        <v>0.8571428571428571</v>
      </c>
      <c r="F219" s="16">
        <f t="shared" si="170"/>
        <v>0.7142857142857143</v>
      </c>
      <c r="G219" s="16">
        <f t="shared" si="187"/>
        <v>0.2857142857142857</v>
      </c>
      <c r="H219" s="16">
        <f t="shared" si="188"/>
        <v>0.5714285714285714</v>
      </c>
      <c r="I219" s="16">
        <f t="shared" si="171"/>
        <v>0.7142857142857143</v>
      </c>
      <c r="J219" s="16">
        <f t="shared" si="172"/>
        <v>0.14285714285714285</v>
      </c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Y219" s="19">
        <f t="shared" si="185"/>
        <v>2018</v>
      </c>
      <c r="Z219">
        <v>7</v>
      </c>
      <c r="AA219">
        <v>6</v>
      </c>
      <c r="AB219">
        <v>5</v>
      </c>
      <c r="AC219">
        <v>2</v>
      </c>
      <c r="AD219">
        <v>4</v>
      </c>
      <c r="AE219">
        <v>5</v>
      </c>
      <c r="AF219">
        <v>1</v>
      </c>
    </row>
    <row r="220" spans="1:44" x14ac:dyDescent="0.2">
      <c r="A220" s="12">
        <f>+A219+1</f>
        <v>2019</v>
      </c>
      <c r="B220" s="13">
        <f t="shared" si="195"/>
        <v>6</v>
      </c>
      <c r="C220" s="14">
        <v>21.6</v>
      </c>
      <c r="D220" s="15">
        <v>1095</v>
      </c>
      <c r="E220" s="16">
        <f t="shared" si="169"/>
        <v>1</v>
      </c>
      <c r="F220" s="16">
        <f t="shared" si="170"/>
        <v>0.5</v>
      </c>
      <c r="G220" s="16">
        <f t="shared" si="187"/>
        <v>0.33333333333333331</v>
      </c>
      <c r="H220" s="16">
        <f t="shared" si="188"/>
        <v>0.5</v>
      </c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Y220" s="19">
        <f t="shared" si="185"/>
        <v>2019</v>
      </c>
      <c r="Z220">
        <v>6</v>
      </c>
      <c r="AA220">
        <v>6</v>
      </c>
      <c r="AB220">
        <v>3</v>
      </c>
      <c r="AC220">
        <v>2</v>
      </c>
      <c r="AD220">
        <v>3</v>
      </c>
    </row>
    <row r="221" spans="1:44" x14ac:dyDescent="0.2">
      <c r="A221" s="12">
        <f>+A220+1</f>
        <v>2020</v>
      </c>
      <c r="B221" s="13">
        <f t="shared" si="195"/>
        <v>9</v>
      </c>
      <c r="C221" s="14">
        <v>23</v>
      </c>
      <c r="D221" s="15">
        <v>1138</v>
      </c>
      <c r="E221" s="16">
        <f t="shared" si="169"/>
        <v>0.66666666666666663</v>
      </c>
      <c r="F221" s="16">
        <f t="shared" si="170"/>
        <v>0.44444444444444442</v>
      </c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Y221" s="19">
        <f t="shared" si="185"/>
        <v>2020</v>
      </c>
      <c r="Z221">
        <v>9</v>
      </c>
      <c r="AA221">
        <v>6</v>
      </c>
      <c r="AB221">
        <v>4</v>
      </c>
    </row>
    <row r="222" spans="1:44" x14ac:dyDescent="0.2">
      <c r="A222" s="12">
        <f>+A221+1</f>
        <v>2021</v>
      </c>
      <c r="B222" s="13">
        <f t="shared" si="195"/>
        <v>12</v>
      </c>
      <c r="C222" s="14">
        <v>20.5</v>
      </c>
      <c r="D222" s="15"/>
      <c r="E222" s="16">
        <f t="shared" si="169"/>
        <v>0.83333333333333337</v>
      </c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Y222" s="19">
        <f t="shared" si="185"/>
        <v>2021</v>
      </c>
      <c r="Z222">
        <v>12</v>
      </c>
      <c r="AA222">
        <v>10</v>
      </c>
    </row>
    <row r="223" spans="1:44" x14ac:dyDescent="0.2">
      <c r="A223" s="12">
        <f>+A222+1</f>
        <v>2022</v>
      </c>
      <c r="B223" s="13">
        <f t="shared" si="195"/>
        <v>16</v>
      </c>
      <c r="C223" s="14">
        <v>20.399999999999999</v>
      </c>
      <c r="D223" s="15">
        <v>1280</v>
      </c>
      <c r="E223" s="21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Y223" s="19">
        <f t="shared" si="185"/>
        <v>2022</v>
      </c>
      <c r="Z223">
        <v>16</v>
      </c>
    </row>
    <row r="224" spans="1:44" x14ac:dyDescent="0.2">
      <c r="A224" s="57"/>
      <c r="B224" s="23"/>
      <c r="C224" s="24"/>
      <c r="D224" s="25"/>
      <c r="E224" s="21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Y224" s="19"/>
    </row>
    <row r="225" spans="1:44" x14ac:dyDescent="0.2">
      <c r="Y225" s="19"/>
    </row>
    <row r="226" spans="1:44" x14ac:dyDescent="0.2">
      <c r="A226" s="26" t="s">
        <v>24</v>
      </c>
      <c r="B226" s="13">
        <f>AVERAGE(B202:B223)</f>
        <v>16.681818181818183</v>
      </c>
      <c r="C226" s="27">
        <f>AVERAGE(C202:C223)</f>
        <v>21.35</v>
      </c>
      <c r="D226" s="15">
        <f>AVERAGE(D202:D223)</f>
        <v>1081.05</v>
      </c>
      <c r="E226" s="16">
        <f>AVERAGE(E202:E222)</f>
        <v>0.77511619912011109</v>
      </c>
      <c r="F226" s="16">
        <f>AVERAGE(F202:F221)</f>
        <v>0.63361643891943076</v>
      </c>
      <c r="G226" s="16">
        <f>AVERAGE(G202:G220)</f>
        <v>4.2493501658655924E-2</v>
      </c>
      <c r="H226" s="16">
        <f>AVERAGE(H202:H220)</f>
        <v>0.57158968675062405</v>
      </c>
      <c r="I226" s="16">
        <f>AVERAGE(I202:I219)</f>
        <v>0.24037296750278495</v>
      </c>
      <c r="J226" s="16">
        <f>AVERAGE(J202:J219)</f>
        <v>0.31557878958994584</v>
      </c>
      <c r="K226" s="16">
        <f>AVERAGE(K202:K218)</f>
        <v>0.36039451374435272</v>
      </c>
      <c r="L226" s="16">
        <f>AVERAGE(L202:L218)</f>
        <v>0.15037944164838329</v>
      </c>
      <c r="M226" s="16">
        <f>AVERAGE(M202:M217)</f>
        <v>0.41945158757880613</v>
      </c>
      <c r="N226" s="16">
        <f>AVERAGE(N202:N217)</f>
        <v>7.4891000402853847E-2</v>
      </c>
      <c r="O226" s="16">
        <f>AVERAGE(O202:O216)</f>
        <v>0.47867436128592311</v>
      </c>
      <c r="P226" s="16">
        <f>AVERAGE(P202:P216)</f>
        <v>5.5945057496781629E-2</v>
      </c>
      <c r="Q226" s="16">
        <f>AVERAGE(Q202:Q215)</f>
        <v>0.48505272356511125</v>
      </c>
      <c r="R226" s="16">
        <f>AVERAGE(R202:R215)</f>
        <v>4.2459763826758902E-2</v>
      </c>
      <c r="S226" s="16">
        <f>AVERAGE(S202:S214)</f>
        <v>0.50317479368813423</v>
      </c>
      <c r="T226" s="16">
        <f>AVERAGE(T202:T214)</f>
        <v>2.3815971826581905E-2</v>
      </c>
      <c r="U226" s="16">
        <f>AVERAGE(U202:U213)</f>
        <v>0.50036054209482195</v>
      </c>
      <c r="V226" s="16">
        <f>AVERAGE(V202:V213)</f>
        <v>2.580063614546373E-2</v>
      </c>
      <c r="Y226" s="19"/>
    </row>
    <row r="227" spans="1:44" x14ac:dyDescent="0.2">
      <c r="A227" s="28"/>
      <c r="B227" s="23"/>
      <c r="C227" s="29"/>
      <c r="D227" s="23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2"/>
      <c r="V227" s="22"/>
      <c r="Y227" s="19"/>
    </row>
    <row r="228" spans="1:44" x14ac:dyDescent="0.2">
      <c r="Y228" s="19"/>
    </row>
    <row r="229" spans="1:44" x14ac:dyDescent="0.2">
      <c r="F229" s="2" t="str">
        <f>$F$1</f>
        <v>CSRDE  RETENTION SURVEY -  2021-22 (Fall 2022 Update)</v>
      </c>
      <c r="G229" s="2"/>
      <c r="H229" s="2"/>
      <c r="Y229" s="19"/>
    </row>
    <row r="230" spans="1:44" x14ac:dyDescent="0.2">
      <c r="D230" s="2" t="str">
        <f>$D$2</f>
        <v>Section I:    Institution-wide Rates for All First-time, Full-time, Bachelor-degree-seeking Freshmen</v>
      </c>
      <c r="Y230" s="19"/>
    </row>
    <row r="231" spans="1:44" x14ac:dyDescent="0.2">
      <c r="Y231" s="19"/>
    </row>
    <row r="232" spans="1:44" x14ac:dyDescent="0.2">
      <c r="A232" t="str">
        <f>$A$4</f>
        <v>Institution : The University of Montana - Missoula</v>
      </c>
      <c r="Y232" s="19"/>
    </row>
    <row r="233" spans="1:44" x14ac:dyDescent="0.2">
      <c r="Y233" s="19"/>
    </row>
    <row r="234" spans="1:44" x14ac:dyDescent="0.2">
      <c r="A234" t="s">
        <v>29</v>
      </c>
      <c r="V234" s="3" t="s">
        <v>49</v>
      </c>
      <c r="Y234" s="19"/>
      <c r="Z234" t="str">
        <f>+A234</f>
        <v>Subgroup: American Indian</v>
      </c>
    </row>
    <row r="235" spans="1:44" x14ac:dyDescent="0.2">
      <c r="A235" t="str">
        <f>+A197</f>
        <v>Omitted pre-pharm, pre-engineering and pre-nursing</v>
      </c>
      <c r="Y235" s="19"/>
    </row>
    <row r="236" spans="1:44" x14ac:dyDescent="0.2">
      <c r="A236" s="62"/>
      <c r="B236" s="6"/>
      <c r="C236" s="62"/>
      <c r="D236" s="62"/>
      <c r="E236" s="75" t="s">
        <v>3</v>
      </c>
      <c r="F236" s="76"/>
      <c r="G236" s="75" t="s">
        <v>4</v>
      </c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78"/>
      <c r="U236" s="78"/>
      <c r="V236" s="76"/>
      <c r="AA236" s="73" t="s">
        <v>3</v>
      </c>
      <c r="AB236" s="73"/>
      <c r="AC236" s="73" t="s">
        <v>4</v>
      </c>
      <c r="AD236" s="73"/>
      <c r="AE236" s="73"/>
      <c r="AF236" s="73"/>
      <c r="AG236" s="73"/>
      <c r="AH236" s="73"/>
      <c r="AI236" s="73"/>
      <c r="AJ236" s="73"/>
      <c r="AK236" s="73"/>
      <c r="AL236" s="73"/>
      <c r="AM236" s="73"/>
      <c r="AN236" s="73"/>
      <c r="AO236" s="73"/>
      <c r="AP236" s="73"/>
      <c r="AQ236" s="73"/>
      <c r="AR236" s="73"/>
    </row>
    <row r="237" spans="1:44" x14ac:dyDescent="0.2">
      <c r="A237" s="62"/>
      <c r="B237" s="7" t="s">
        <v>5</v>
      </c>
      <c r="C237" s="8" t="s">
        <v>6</v>
      </c>
      <c r="D237" s="8" t="s">
        <v>6</v>
      </c>
      <c r="E237" s="8" t="s">
        <v>7</v>
      </c>
      <c r="F237" s="8" t="s">
        <v>7</v>
      </c>
      <c r="G237" s="75" t="s">
        <v>62</v>
      </c>
      <c r="H237" s="76"/>
      <c r="I237" s="75" t="s">
        <v>8</v>
      </c>
      <c r="J237" s="76"/>
      <c r="K237" s="75" t="s">
        <v>9</v>
      </c>
      <c r="L237" s="76"/>
      <c r="M237" s="75" t="s">
        <v>10</v>
      </c>
      <c r="N237" s="76"/>
      <c r="O237" s="74" t="s">
        <v>11</v>
      </c>
      <c r="P237" s="74"/>
      <c r="Q237" s="74" t="s">
        <v>12</v>
      </c>
      <c r="R237" s="74"/>
      <c r="S237" s="74" t="s">
        <v>13</v>
      </c>
      <c r="T237" s="74"/>
      <c r="U237" s="75" t="s">
        <v>14</v>
      </c>
      <c r="V237" s="76"/>
      <c r="Z237" t="s">
        <v>5</v>
      </c>
      <c r="AA237" t="s">
        <v>7</v>
      </c>
      <c r="AB237" t="s">
        <v>7</v>
      </c>
      <c r="AC237" t="s">
        <v>62</v>
      </c>
      <c r="AE237" t="s">
        <v>8</v>
      </c>
      <c r="AG237" t="s">
        <v>9</v>
      </c>
      <c r="AI237" t="s">
        <v>10</v>
      </c>
      <c r="AK237" s="77" t="s">
        <v>11</v>
      </c>
      <c r="AL237" s="77"/>
      <c r="AM237" s="77" t="s">
        <v>12</v>
      </c>
      <c r="AN237" s="77"/>
      <c r="AO237" s="77" t="s">
        <v>13</v>
      </c>
      <c r="AP237" s="77"/>
      <c r="AQ237" t="s">
        <v>14</v>
      </c>
    </row>
    <row r="238" spans="1:44" x14ac:dyDescent="0.2">
      <c r="A238" s="64" t="s">
        <v>15</v>
      </c>
      <c r="B238" s="10" t="s">
        <v>16</v>
      </c>
      <c r="C238" s="11" t="s">
        <v>17</v>
      </c>
      <c r="D238" s="11" t="s">
        <v>18</v>
      </c>
      <c r="E238" s="11" t="s">
        <v>19</v>
      </c>
      <c r="F238" s="11" t="s">
        <v>20</v>
      </c>
      <c r="G238" s="64" t="s">
        <v>21</v>
      </c>
      <c r="H238" s="64" t="s">
        <v>22</v>
      </c>
      <c r="I238" s="64" t="s">
        <v>21</v>
      </c>
      <c r="J238" s="64" t="s">
        <v>22</v>
      </c>
      <c r="K238" s="64" t="s">
        <v>21</v>
      </c>
      <c r="L238" s="64" t="s">
        <v>22</v>
      </c>
      <c r="M238" s="64" t="s">
        <v>21</v>
      </c>
      <c r="N238" s="64" t="s">
        <v>22</v>
      </c>
      <c r="O238" s="64" t="s">
        <v>21</v>
      </c>
      <c r="P238" s="64" t="s">
        <v>22</v>
      </c>
      <c r="Q238" s="64" t="s">
        <v>21</v>
      </c>
      <c r="R238" s="64" t="s">
        <v>22</v>
      </c>
      <c r="S238" s="64" t="s">
        <v>21</v>
      </c>
      <c r="T238" s="64" t="s">
        <v>22</v>
      </c>
      <c r="U238" s="64" t="s">
        <v>21</v>
      </c>
      <c r="V238" s="64" t="s">
        <v>22</v>
      </c>
      <c r="Z238" t="s">
        <v>16</v>
      </c>
      <c r="AA238" t="s">
        <v>19</v>
      </c>
      <c r="AB238" t="s">
        <v>20</v>
      </c>
      <c r="AC238" t="s">
        <v>21</v>
      </c>
      <c r="AD238" t="s">
        <v>22</v>
      </c>
      <c r="AE238" t="s">
        <v>21</v>
      </c>
      <c r="AF238" t="s">
        <v>22</v>
      </c>
      <c r="AG238" t="s">
        <v>21</v>
      </c>
      <c r="AH238" t="s">
        <v>22</v>
      </c>
      <c r="AI238" t="s">
        <v>21</v>
      </c>
      <c r="AJ238" t="s">
        <v>22</v>
      </c>
      <c r="AK238" t="s">
        <v>21</v>
      </c>
      <c r="AL238" t="s">
        <v>22</v>
      </c>
      <c r="AM238" t="s">
        <v>21</v>
      </c>
      <c r="AN238" t="s">
        <v>22</v>
      </c>
      <c r="AO238" t="s">
        <v>21</v>
      </c>
      <c r="AP238" t="s">
        <v>22</v>
      </c>
      <c r="AQ238" t="s">
        <v>21</v>
      </c>
      <c r="AR238" t="s">
        <v>22</v>
      </c>
    </row>
    <row r="239" spans="1:44" x14ac:dyDescent="0.2">
      <c r="A239" s="5"/>
      <c r="B239" s="6"/>
      <c r="C239" s="5"/>
      <c r="D239" s="5"/>
      <c r="E239" s="5"/>
      <c r="F239" s="5"/>
      <c r="G239" s="62"/>
      <c r="H239" s="51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Y239" s="19"/>
    </row>
    <row r="240" spans="1:44" ht="12" customHeight="1" x14ac:dyDescent="0.2">
      <c r="A240" s="12" t="s">
        <v>57</v>
      </c>
      <c r="B240" s="13">
        <f t="shared" ref="B240:B246" si="196">+IF(ISNUMBER(Z240),Z240,0)</f>
        <v>71</v>
      </c>
      <c r="C240" s="14">
        <v>20.8</v>
      </c>
      <c r="D240" s="15">
        <v>1062</v>
      </c>
      <c r="E240" s="16">
        <f t="shared" ref="E240:E260" si="197">+IF(ISNUMBER(AA240),AA240/B240,0)</f>
        <v>0.647887323943662</v>
      </c>
      <c r="F240" s="16">
        <f t="shared" ref="F240:F259" si="198">+IF(ISNUMBER(AB240),AB240/B240,0)</f>
        <v>0.52112676056338025</v>
      </c>
      <c r="G240" s="16">
        <f>+IF(ISNUMBER(AC240),AC240/B240,0)</f>
        <v>2.8169014084507043E-2</v>
      </c>
      <c r="H240" s="16">
        <f>+IF(ISNUMBER(AD240),AD240/B240,0)</f>
        <v>0.38028169014084506</v>
      </c>
      <c r="I240" s="16">
        <f t="shared" ref="I240:I257" si="199">+IF(ISNUMBER(AE240),AE240/B240,0)</f>
        <v>9.8591549295774641E-2</v>
      </c>
      <c r="J240" s="16">
        <f t="shared" ref="J240:J257" si="200">+IF(ISNUMBER(AF240),AF240/B240,0)</f>
        <v>0.29577464788732394</v>
      </c>
      <c r="K240" s="16">
        <f t="shared" ref="K240:K256" si="201">+IF(ISNUMBER(AG240),AG240/B240,0)</f>
        <v>0.18309859154929578</v>
      </c>
      <c r="L240" s="16">
        <f t="shared" ref="L240:L256" si="202">+IF(ISNUMBER(AH240),AH240/B240,0)</f>
        <v>0.18309859154929578</v>
      </c>
      <c r="M240" s="16">
        <f t="shared" ref="M240:M255" si="203">+IF(ISNUMBER(AI240),AI240/B240,0)</f>
        <v>0.23943661971830985</v>
      </c>
      <c r="N240" s="16">
        <f t="shared" ref="N240:N255" si="204">+IF(ISNUMBER(AJ240),AJ240/B240,0)</f>
        <v>0.15492957746478872</v>
      </c>
      <c r="O240" s="16">
        <f t="shared" ref="O240:O254" si="205">+IF(ISNUMBER(AK240),AK240/B240,0)</f>
        <v>0.29577464788732394</v>
      </c>
      <c r="P240" s="16">
        <f t="shared" ref="P240:P254" si="206">+IF(ISNUMBER(AL240),AL240/B240,0)</f>
        <v>0.11267605633802817</v>
      </c>
      <c r="Q240" s="16">
        <f t="shared" ref="Q240:Q253" si="207">+IF(ISNUMBER(AM240),AM240/B240,0)</f>
        <v>0.30985915492957744</v>
      </c>
      <c r="R240" s="16">
        <f t="shared" ref="R240:R253" si="208">+IF(ISNUMBER(AN240),AN240/B240,0)</f>
        <v>5.6338028169014086E-2</v>
      </c>
      <c r="S240" s="16">
        <f t="shared" ref="S240:S242" si="209">+IF(ISNUMBER(AO240),AO240/B240,0)</f>
        <v>0.323943661971831</v>
      </c>
      <c r="T240" s="16">
        <f t="shared" ref="T240:T242" si="210">+IF(ISNUMBER(AP240),AP240/B240,0)</f>
        <v>7.0422535211267609E-2</v>
      </c>
      <c r="U240" s="18">
        <f t="shared" ref="U240:U241" si="211">+IF(ISNUMBER(AQ240),AQ240/B240,0)</f>
        <v>0.3380281690140845</v>
      </c>
      <c r="V240" s="18">
        <f t="shared" ref="V240:V241" si="212">+IF(ISNUMBER(AR240),AR240/B240,0)</f>
        <v>4.2253521126760563E-2</v>
      </c>
      <c r="Y240" s="19" t="str">
        <f t="shared" ref="Y240:Y261" si="213">+A240</f>
        <v>2001</v>
      </c>
      <c r="Z240">
        <v>71</v>
      </c>
      <c r="AA240">
        <v>46</v>
      </c>
      <c r="AB240">
        <v>37</v>
      </c>
      <c r="AC240">
        <v>2</v>
      </c>
      <c r="AD240">
        <v>27</v>
      </c>
      <c r="AE240">
        <v>7</v>
      </c>
      <c r="AF240">
        <v>21</v>
      </c>
      <c r="AG240">
        <v>13</v>
      </c>
      <c r="AH240">
        <v>13</v>
      </c>
      <c r="AI240">
        <v>17</v>
      </c>
      <c r="AJ240">
        <v>11</v>
      </c>
      <c r="AK240">
        <v>21</v>
      </c>
      <c r="AL240">
        <v>8</v>
      </c>
      <c r="AM240">
        <v>22</v>
      </c>
      <c r="AN240">
        <v>4</v>
      </c>
      <c r="AO240">
        <v>23</v>
      </c>
      <c r="AP240">
        <v>5</v>
      </c>
      <c r="AQ240">
        <v>24</v>
      </c>
      <c r="AR240">
        <v>3</v>
      </c>
    </row>
    <row r="241" spans="1:44" x14ac:dyDescent="0.2">
      <c r="A241" s="12">
        <f t="shared" ref="A241:A261" si="214">+A240+1</f>
        <v>2002</v>
      </c>
      <c r="B241" s="13">
        <f t="shared" si="196"/>
        <v>58</v>
      </c>
      <c r="C241" s="14">
        <v>20.3</v>
      </c>
      <c r="D241" s="15">
        <v>1078</v>
      </c>
      <c r="E241" s="16">
        <f t="shared" si="197"/>
        <v>0.53448275862068961</v>
      </c>
      <c r="F241" s="16">
        <f t="shared" si="198"/>
        <v>0.44827586206896552</v>
      </c>
      <c r="G241" s="16">
        <f t="shared" ref="G241:G258" si="215">+IF(ISNUMBER(AC241),AC241/B241,0)</f>
        <v>0</v>
      </c>
      <c r="H241" s="16">
        <f t="shared" ref="H241:H258" si="216">+IF(ISNUMBER(AD241),AD241/B241,0)</f>
        <v>0.37931034482758619</v>
      </c>
      <c r="I241" s="16">
        <f t="shared" si="199"/>
        <v>3.4482758620689655E-2</v>
      </c>
      <c r="J241" s="16">
        <f t="shared" si="200"/>
        <v>0.22413793103448276</v>
      </c>
      <c r="K241" s="16">
        <f t="shared" si="201"/>
        <v>6.8965517241379309E-2</v>
      </c>
      <c r="L241" s="16">
        <f t="shared" si="202"/>
        <v>0.10344827586206896</v>
      </c>
      <c r="M241" s="16">
        <f t="shared" si="203"/>
        <v>0.10344827586206896</v>
      </c>
      <c r="N241" s="16">
        <f t="shared" si="204"/>
        <v>0.1206896551724138</v>
      </c>
      <c r="O241" s="16">
        <f t="shared" si="205"/>
        <v>0.10344827586206896</v>
      </c>
      <c r="P241" s="16">
        <f t="shared" si="206"/>
        <v>0.1206896551724138</v>
      </c>
      <c r="Q241" s="16">
        <f t="shared" si="207"/>
        <v>0.1206896551724138</v>
      </c>
      <c r="R241" s="16">
        <f t="shared" si="208"/>
        <v>6.8965517241379309E-2</v>
      </c>
      <c r="S241" s="16">
        <f t="shared" si="209"/>
        <v>0.1206896551724138</v>
      </c>
      <c r="T241" s="16">
        <f t="shared" si="210"/>
        <v>6.8965517241379309E-2</v>
      </c>
      <c r="U241" s="18">
        <f t="shared" si="211"/>
        <v>0.1206896551724138</v>
      </c>
      <c r="V241" s="18">
        <f t="shared" si="212"/>
        <v>8.6206896551724144E-2</v>
      </c>
      <c r="Y241" s="19">
        <f t="shared" si="213"/>
        <v>2002</v>
      </c>
      <c r="Z241">
        <v>58</v>
      </c>
      <c r="AA241">
        <v>31</v>
      </c>
      <c r="AB241">
        <v>26</v>
      </c>
      <c r="AC241">
        <v>0</v>
      </c>
      <c r="AD241">
        <v>22</v>
      </c>
      <c r="AE241">
        <v>2</v>
      </c>
      <c r="AF241">
        <v>13</v>
      </c>
      <c r="AG241">
        <v>4</v>
      </c>
      <c r="AH241">
        <v>6</v>
      </c>
      <c r="AI241">
        <v>6</v>
      </c>
      <c r="AJ241">
        <v>7</v>
      </c>
      <c r="AK241">
        <v>6</v>
      </c>
      <c r="AL241">
        <v>7</v>
      </c>
      <c r="AM241">
        <v>7</v>
      </c>
      <c r="AN241">
        <v>4</v>
      </c>
      <c r="AO241">
        <v>7</v>
      </c>
      <c r="AP241">
        <v>4</v>
      </c>
      <c r="AQ241">
        <v>7</v>
      </c>
      <c r="AR241">
        <v>5</v>
      </c>
    </row>
    <row r="242" spans="1:44" x14ac:dyDescent="0.2">
      <c r="A242" s="12">
        <f t="shared" si="214"/>
        <v>2003</v>
      </c>
      <c r="B242" s="13">
        <f t="shared" si="196"/>
        <v>41</v>
      </c>
      <c r="C242" s="14">
        <v>20.399999999999999</v>
      </c>
      <c r="D242" s="15">
        <v>980</v>
      </c>
      <c r="E242" s="16">
        <f t="shared" si="197"/>
        <v>0.63414634146341464</v>
      </c>
      <c r="F242" s="16">
        <f t="shared" si="198"/>
        <v>0.51219512195121952</v>
      </c>
      <c r="G242" s="16">
        <f t="shared" si="215"/>
        <v>2.4390243902439025E-2</v>
      </c>
      <c r="H242" s="16">
        <f t="shared" si="216"/>
        <v>0.3902439024390244</v>
      </c>
      <c r="I242" s="16">
        <f t="shared" si="199"/>
        <v>7.3170731707317069E-2</v>
      </c>
      <c r="J242" s="16">
        <f t="shared" si="200"/>
        <v>0.36585365853658536</v>
      </c>
      <c r="K242" s="16">
        <f t="shared" si="201"/>
        <v>0.1951219512195122</v>
      </c>
      <c r="L242" s="16">
        <f t="shared" si="202"/>
        <v>0.24390243902439024</v>
      </c>
      <c r="M242" s="16">
        <f t="shared" si="203"/>
        <v>0.29268292682926828</v>
      </c>
      <c r="N242" s="16">
        <f t="shared" si="204"/>
        <v>0.17073170731707318</v>
      </c>
      <c r="O242" s="16">
        <f t="shared" si="205"/>
        <v>0.36585365853658536</v>
      </c>
      <c r="P242" s="16">
        <f t="shared" si="206"/>
        <v>0.12195121951219512</v>
      </c>
      <c r="Q242" s="16">
        <f t="shared" si="207"/>
        <v>0.3902439024390244</v>
      </c>
      <c r="R242" s="16">
        <f t="shared" si="208"/>
        <v>7.3170731707317069E-2</v>
      </c>
      <c r="S242" s="16">
        <f t="shared" si="209"/>
        <v>0.41463414634146339</v>
      </c>
      <c r="T242" s="16">
        <f t="shared" si="210"/>
        <v>4.878048780487805E-2</v>
      </c>
      <c r="U242" s="18">
        <f t="shared" ref="U242" si="217">+IF(ISNUMBER(AQ242),AQ242/B242,0)</f>
        <v>0.41463414634146339</v>
      </c>
      <c r="V242" s="18">
        <f t="shared" ref="V242" si="218">+IF(ISNUMBER(AR242),AR242/B242,0)</f>
        <v>4.878048780487805E-2</v>
      </c>
      <c r="Y242" s="19">
        <f t="shared" si="213"/>
        <v>2003</v>
      </c>
      <c r="Z242">
        <v>41</v>
      </c>
      <c r="AA242">
        <v>26</v>
      </c>
      <c r="AB242">
        <v>21</v>
      </c>
      <c r="AC242">
        <v>1</v>
      </c>
      <c r="AD242">
        <v>16</v>
      </c>
      <c r="AE242">
        <v>3</v>
      </c>
      <c r="AF242">
        <v>15</v>
      </c>
      <c r="AG242">
        <v>8</v>
      </c>
      <c r="AH242">
        <v>10</v>
      </c>
      <c r="AI242">
        <v>12</v>
      </c>
      <c r="AJ242">
        <v>7</v>
      </c>
      <c r="AK242">
        <v>15</v>
      </c>
      <c r="AL242">
        <v>5</v>
      </c>
      <c r="AM242">
        <v>16</v>
      </c>
      <c r="AN242">
        <v>3</v>
      </c>
      <c r="AO242">
        <v>17</v>
      </c>
      <c r="AP242">
        <v>2</v>
      </c>
      <c r="AQ242">
        <v>17</v>
      </c>
      <c r="AR242">
        <v>2</v>
      </c>
    </row>
    <row r="243" spans="1:44" x14ac:dyDescent="0.2">
      <c r="A243" s="12">
        <f t="shared" si="214"/>
        <v>2004</v>
      </c>
      <c r="B243" s="13">
        <f t="shared" si="196"/>
        <v>40</v>
      </c>
      <c r="C243" s="14">
        <v>20.2</v>
      </c>
      <c r="D243" s="15">
        <v>1038</v>
      </c>
      <c r="E243" s="16">
        <f t="shared" si="197"/>
        <v>0.55000000000000004</v>
      </c>
      <c r="F243" s="16">
        <f t="shared" si="198"/>
        <v>0.47499999999999998</v>
      </c>
      <c r="G243" s="16">
        <f t="shared" si="215"/>
        <v>0</v>
      </c>
      <c r="H243" s="16">
        <f t="shared" si="216"/>
        <v>0.5</v>
      </c>
      <c r="I243" s="16">
        <f t="shared" si="199"/>
        <v>7.4999999999999997E-2</v>
      </c>
      <c r="J243" s="16">
        <f t="shared" si="200"/>
        <v>0.4</v>
      </c>
      <c r="K243" s="16">
        <f t="shared" si="201"/>
        <v>0.3</v>
      </c>
      <c r="L243" s="16">
        <f t="shared" si="202"/>
        <v>0.15</v>
      </c>
      <c r="M243" s="16">
        <f t="shared" si="203"/>
        <v>0.32500000000000001</v>
      </c>
      <c r="N243" s="16">
        <f t="shared" si="204"/>
        <v>0.05</v>
      </c>
      <c r="O243" s="16">
        <f t="shared" si="205"/>
        <v>0.32500000000000001</v>
      </c>
      <c r="P243" s="16">
        <f t="shared" si="206"/>
        <v>0</v>
      </c>
      <c r="Q243" s="16">
        <f t="shared" si="207"/>
        <v>0.32500000000000001</v>
      </c>
      <c r="R243" s="16">
        <f t="shared" si="208"/>
        <v>0</v>
      </c>
      <c r="S243" s="16">
        <f t="shared" ref="S243:S252" si="219">+IF(ISNUMBER(AO243),AO243/B243,0)</f>
        <v>0.32500000000000001</v>
      </c>
      <c r="T243" s="16">
        <f t="shared" ref="T243:T252" si="220">+IF(ISNUMBER(AP243),AP243/B243,0)</f>
        <v>0</v>
      </c>
      <c r="U243" s="18">
        <f t="shared" ref="U243:U251" si="221">+IF(ISNUMBER(AQ243),AQ243/B243,0)</f>
        <v>0.32500000000000001</v>
      </c>
      <c r="V243" s="18">
        <f t="shared" ref="V243:V251" si="222">+IF(ISNUMBER(AR243),AR243/B243,0)</f>
        <v>0</v>
      </c>
      <c r="Y243" s="19">
        <f t="shared" si="213"/>
        <v>2004</v>
      </c>
      <c r="Z243">
        <v>40</v>
      </c>
      <c r="AA243">
        <v>22</v>
      </c>
      <c r="AB243">
        <v>19</v>
      </c>
      <c r="AC243">
        <v>0</v>
      </c>
      <c r="AD243">
        <v>20</v>
      </c>
      <c r="AE243">
        <v>3</v>
      </c>
      <c r="AF243">
        <v>16</v>
      </c>
      <c r="AG243">
        <v>12</v>
      </c>
      <c r="AH243">
        <v>6</v>
      </c>
      <c r="AI243">
        <v>13</v>
      </c>
      <c r="AJ243">
        <v>2</v>
      </c>
      <c r="AK243">
        <v>13</v>
      </c>
      <c r="AL243">
        <v>0</v>
      </c>
      <c r="AM243">
        <v>13</v>
      </c>
      <c r="AN243">
        <v>0</v>
      </c>
      <c r="AO243">
        <v>13</v>
      </c>
      <c r="AP243">
        <v>0</v>
      </c>
      <c r="AQ243">
        <v>13</v>
      </c>
      <c r="AR243">
        <v>0</v>
      </c>
    </row>
    <row r="244" spans="1:44" x14ac:dyDescent="0.2">
      <c r="A244" s="12">
        <f t="shared" si="214"/>
        <v>2005</v>
      </c>
      <c r="B244" s="13">
        <f t="shared" si="196"/>
        <v>46</v>
      </c>
      <c r="C244" s="14">
        <v>20.7</v>
      </c>
      <c r="D244" s="15">
        <v>1073</v>
      </c>
      <c r="E244" s="16">
        <f t="shared" si="197"/>
        <v>0.63043478260869568</v>
      </c>
      <c r="F244" s="16">
        <f t="shared" si="198"/>
        <v>0.43478260869565216</v>
      </c>
      <c r="G244" s="16">
        <f t="shared" si="215"/>
        <v>0</v>
      </c>
      <c r="H244" s="16">
        <f t="shared" si="216"/>
        <v>0.34782608695652173</v>
      </c>
      <c r="I244" s="16">
        <f t="shared" si="199"/>
        <v>6.5217391304347824E-2</v>
      </c>
      <c r="J244" s="16">
        <f t="shared" si="200"/>
        <v>0.32608695652173914</v>
      </c>
      <c r="K244" s="16">
        <f t="shared" si="201"/>
        <v>0.15217391304347827</v>
      </c>
      <c r="L244" s="16">
        <f t="shared" si="202"/>
        <v>0.13043478260869565</v>
      </c>
      <c r="M244" s="16">
        <f t="shared" si="203"/>
        <v>0.21739130434782608</v>
      </c>
      <c r="N244" s="16">
        <f t="shared" si="204"/>
        <v>2.1739130434782608E-2</v>
      </c>
      <c r="O244" s="16">
        <f t="shared" si="205"/>
        <v>0.21739130434782608</v>
      </c>
      <c r="P244" s="16">
        <f t="shared" si="206"/>
        <v>8.6956521739130432E-2</v>
      </c>
      <c r="Q244" s="16">
        <f t="shared" si="207"/>
        <v>0.2391304347826087</v>
      </c>
      <c r="R244" s="16">
        <f t="shared" si="208"/>
        <v>6.5217391304347824E-2</v>
      </c>
      <c r="S244" s="16">
        <f t="shared" si="219"/>
        <v>0.2608695652173913</v>
      </c>
      <c r="T244" s="16">
        <f t="shared" si="220"/>
        <v>6.5217391304347824E-2</v>
      </c>
      <c r="U244" s="18">
        <f t="shared" si="221"/>
        <v>0.2608695652173913</v>
      </c>
      <c r="V244" s="18">
        <f t="shared" si="222"/>
        <v>6.5217391304347824E-2</v>
      </c>
      <c r="Y244" s="19">
        <f t="shared" si="213"/>
        <v>2005</v>
      </c>
      <c r="Z244">
        <v>46</v>
      </c>
      <c r="AA244">
        <v>29</v>
      </c>
      <c r="AB244">
        <v>20</v>
      </c>
      <c r="AC244">
        <v>0</v>
      </c>
      <c r="AD244">
        <v>16</v>
      </c>
      <c r="AE244">
        <v>3</v>
      </c>
      <c r="AF244">
        <v>15</v>
      </c>
      <c r="AG244">
        <v>7</v>
      </c>
      <c r="AH244">
        <v>6</v>
      </c>
      <c r="AI244">
        <v>10</v>
      </c>
      <c r="AJ244">
        <v>1</v>
      </c>
      <c r="AK244">
        <v>10</v>
      </c>
      <c r="AL244">
        <v>4</v>
      </c>
      <c r="AM244">
        <v>11</v>
      </c>
      <c r="AN244">
        <v>3</v>
      </c>
      <c r="AO244">
        <v>12</v>
      </c>
      <c r="AP244">
        <v>3</v>
      </c>
      <c r="AQ244">
        <v>12</v>
      </c>
      <c r="AR244">
        <v>3</v>
      </c>
    </row>
    <row r="245" spans="1:44" x14ac:dyDescent="0.2">
      <c r="A245" s="12">
        <f t="shared" si="214"/>
        <v>2006</v>
      </c>
      <c r="B245" s="13">
        <f t="shared" si="196"/>
        <v>44</v>
      </c>
      <c r="C245" s="14">
        <v>20</v>
      </c>
      <c r="D245" s="15">
        <v>982</v>
      </c>
      <c r="E245" s="16">
        <f t="shared" si="197"/>
        <v>0.52272727272727271</v>
      </c>
      <c r="F245" s="16">
        <f t="shared" si="198"/>
        <v>0.40909090909090912</v>
      </c>
      <c r="G245" s="16">
        <f t="shared" si="215"/>
        <v>0</v>
      </c>
      <c r="H245" s="16">
        <f t="shared" si="216"/>
        <v>0.43181818181818182</v>
      </c>
      <c r="I245" s="16">
        <f t="shared" si="199"/>
        <v>4.5454545454545456E-2</v>
      </c>
      <c r="J245" s="16">
        <f t="shared" si="200"/>
        <v>0.29545454545454547</v>
      </c>
      <c r="K245" s="16">
        <f t="shared" si="201"/>
        <v>0.15909090909090909</v>
      </c>
      <c r="L245" s="16">
        <f t="shared" si="202"/>
        <v>0.18181818181818182</v>
      </c>
      <c r="M245" s="16">
        <f t="shared" si="203"/>
        <v>0.27272727272727271</v>
      </c>
      <c r="N245" s="16">
        <f t="shared" si="204"/>
        <v>6.8181818181818177E-2</v>
      </c>
      <c r="O245" s="16">
        <f t="shared" si="205"/>
        <v>0.34090909090909088</v>
      </c>
      <c r="P245" s="16">
        <f t="shared" si="206"/>
        <v>4.5454545454545456E-2</v>
      </c>
      <c r="Q245" s="16">
        <f t="shared" si="207"/>
        <v>0.36363636363636365</v>
      </c>
      <c r="R245" s="16">
        <f t="shared" si="208"/>
        <v>2.2727272727272728E-2</v>
      </c>
      <c r="S245" s="16">
        <f t="shared" si="219"/>
        <v>0.36363636363636365</v>
      </c>
      <c r="T245" s="16">
        <f t="shared" si="220"/>
        <v>0</v>
      </c>
      <c r="U245" s="18">
        <f t="shared" si="221"/>
        <v>0.36363636363636365</v>
      </c>
      <c r="V245" s="18">
        <f t="shared" si="222"/>
        <v>0</v>
      </c>
      <c r="Y245" s="19">
        <f t="shared" si="213"/>
        <v>2006</v>
      </c>
      <c r="Z245">
        <v>44</v>
      </c>
      <c r="AA245">
        <v>23</v>
      </c>
      <c r="AB245">
        <v>18</v>
      </c>
      <c r="AC245">
        <v>0</v>
      </c>
      <c r="AD245">
        <v>19</v>
      </c>
      <c r="AE245">
        <v>2</v>
      </c>
      <c r="AF245">
        <v>13</v>
      </c>
      <c r="AG245">
        <v>7</v>
      </c>
      <c r="AH245">
        <v>8</v>
      </c>
      <c r="AI245">
        <v>12</v>
      </c>
      <c r="AJ245">
        <v>3</v>
      </c>
      <c r="AK245">
        <v>15</v>
      </c>
      <c r="AL245">
        <v>2</v>
      </c>
      <c r="AM245">
        <v>16</v>
      </c>
      <c r="AN245">
        <v>1</v>
      </c>
      <c r="AO245">
        <v>16</v>
      </c>
      <c r="AP245">
        <v>0</v>
      </c>
      <c r="AQ245">
        <v>16</v>
      </c>
      <c r="AR245">
        <v>0</v>
      </c>
    </row>
    <row r="246" spans="1:44" x14ac:dyDescent="0.2">
      <c r="A246" s="12">
        <f t="shared" si="214"/>
        <v>2007</v>
      </c>
      <c r="B246" s="13">
        <f t="shared" si="196"/>
        <v>43</v>
      </c>
      <c r="C246" s="14">
        <v>20.9</v>
      </c>
      <c r="D246" s="15">
        <v>1048</v>
      </c>
      <c r="E246" s="16">
        <f t="shared" si="197"/>
        <v>0.55813953488372092</v>
      </c>
      <c r="F246" s="16">
        <f t="shared" si="198"/>
        <v>0.53488372093023251</v>
      </c>
      <c r="G246" s="16">
        <f t="shared" si="215"/>
        <v>0</v>
      </c>
      <c r="H246" s="16">
        <f t="shared" si="216"/>
        <v>0.41860465116279072</v>
      </c>
      <c r="I246" s="16">
        <f t="shared" si="199"/>
        <v>4.6511627906976744E-2</v>
      </c>
      <c r="J246" s="16">
        <f t="shared" si="200"/>
        <v>0.27906976744186046</v>
      </c>
      <c r="K246" s="16">
        <f t="shared" si="201"/>
        <v>0.16279069767441862</v>
      </c>
      <c r="L246" s="16">
        <f t="shared" si="202"/>
        <v>0.11627906976744186</v>
      </c>
      <c r="M246" s="16">
        <f t="shared" si="203"/>
        <v>0.16279069767441862</v>
      </c>
      <c r="N246" s="16">
        <f t="shared" si="204"/>
        <v>9.3023255813953487E-2</v>
      </c>
      <c r="O246" s="16">
        <f t="shared" si="205"/>
        <v>0.23255813953488372</v>
      </c>
      <c r="P246" s="16">
        <f t="shared" si="206"/>
        <v>4.6511627906976744E-2</v>
      </c>
      <c r="Q246" s="16">
        <f t="shared" si="207"/>
        <v>0.23255813953488372</v>
      </c>
      <c r="R246" s="16">
        <f t="shared" si="208"/>
        <v>2.3255813953488372E-2</v>
      </c>
      <c r="S246" s="16">
        <f t="shared" si="219"/>
        <v>0.2558139534883721</v>
      </c>
      <c r="T246" s="16">
        <f t="shared" si="220"/>
        <v>2.3255813953488372E-2</v>
      </c>
      <c r="U246" s="18">
        <f t="shared" si="221"/>
        <v>0.2558139534883721</v>
      </c>
      <c r="V246" s="18">
        <f t="shared" si="222"/>
        <v>2.3255813953488372E-2</v>
      </c>
      <c r="Y246" s="19">
        <f t="shared" si="213"/>
        <v>2007</v>
      </c>
      <c r="Z246">
        <v>43</v>
      </c>
      <c r="AA246">
        <v>24</v>
      </c>
      <c r="AB246">
        <v>23</v>
      </c>
      <c r="AC246">
        <v>0</v>
      </c>
      <c r="AD246">
        <v>18</v>
      </c>
      <c r="AE246">
        <v>2</v>
      </c>
      <c r="AF246">
        <v>12</v>
      </c>
      <c r="AG246">
        <v>7</v>
      </c>
      <c r="AH246">
        <v>5</v>
      </c>
      <c r="AI246">
        <v>7</v>
      </c>
      <c r="AJ246">
        <v>4</v>
      </c>
      <c r="AK246">
        <v>10</v>
      </c>
      <c r="AL246">
        <v>2</v>
      </c>
      <c r="AM246">
        <v>10</v>
      </c>
      <c r="AN246">
        <v>1</v>
      </c>
      <c r="AO246">
        <v>11</v>
      </c>
      <c r="AP246">
        <v>1</v>
      </c>
      <c r="AQ246">
        <v>11</v>
      </c>
      <c r="AR246">
        <v>1</v>
      </c>
    </row>
    <row r="247" spans="1:44" x14ac:dyDescent="0.2">
      <c r="A247" s="12">
        <f t="shared" si="214"/>
        <v>2008</v>
      </c>
      <c r="B247" s="13">
        <f t="shared" ref="B247:B261" si="223">+IF(ISNUMBER(Z247),Z247,0)</f>
        <v>52</v>
      </c>
      <c r="C247" s="14">
        <v>20.3</v>
      </c>
      <c r="D247" s="15">
        <v>993</v>
      </c>
      <c r="E247" s="16">
        <f t="shared" si="197"/>
        <v>0.63461538461538458</v>
      </c>
      <c r="F247" s="16">
        <f t="shared" si="198"/>
        <v>0.57692307692307687</v>
      </c>
      <c r="G247" s="16">
        <f t="shared" si="215"/>
        <v>0</v>
      </c>
      <c r="H247" s="16">
        <f t="shared" si="216"/>
        <v>0.48076923076923078</v>
      </c>
      <c r="I247" s="16">
        <f t="shared" si="199"/>
        <v>0.15384615384615385</v>
      </c>
      <c r="J247" s="16">
        <f t="shared" si="200"/>
        <v>0.25</v>
      </c>
      <c r="K247" s="16">
        <f t="shared" si="201"/>
        <v>0.23076923076923078</v>
      </c>
      <c r="L247" s="16">
        <f t="shared" si="202"/>
        <v>0.17307692307692307</v>
      </c>
      <c r="M247" s="16">
        <f t="shared" si="203"/>
        <v>0.30769230769230771</v>
      </c>
      <c r="N247" s="16">
        <f t="shared" si="204"/>
        <v>9.6153846153846159E-2</v>
      </c>
      <c r="O247" s="16">
        <f t="shared" si="205"/>
        <v>0.34615384615384615</v>
      </c>
      <c r="P247" s="16">
        <f t="shared" si="206"/>
        <v>0</v>
      </c>
      <c r="Q247" s="16">
        <f t="shared" si="207"/>
        <v>0.34615384615384615</v>
      </c>
      <c r="R247" s="16">
        <f t="shared" si="208"/>
        <v>0</v>
      </c>
      <c r="S247" s="16">
        <f t="shared" si="219"/>
        <v>0.34615384615384615</v>
      </c>
      <c r="T247" s="16">
        <f t="shared" si="220"/>
        <v>0</v>
      </c>
      <c r="U247" s="18">
        <f t="shared" si="221"/>
        <v>0.34615384615384615</v>
      </c>
      <c r="V247" s="18">
        <f t="shared" si="222"/>
        <v>3.8461538461538464E-2</v>
      </c>
      <c r="Y247" s="19">
        <f t="shared" si="213"/>
        <v>2008</v>
      </c>
      <c r="Z247">
        <v>52</v>
      </c>
      <c r="AA247">
        <v>33</v>
      </c>
      <c r="AB247">
        <v>30</v>
      </c>
      <c r="AC247">
        <v>0</v>
      </c>
      <c r="AD247">
        <v>25</v>
      </c>
      <c r="AE247">
        <v>8</v>
      </c>
      <c r="AF247">
        <v>13</v>
      </c>
      <c r="AG247">
        <v>12</v>
      </c>
      <c r="AH247">
        <v>9</v>
      </c>
      <c r="AI247">
        <v>16</v>
      </c>
      <c r="AJ247">
        <v>5</v>
      </c>
      <c r="AK247">
        <v>18</v>
      </c>
      <c r="AL247">
        <v>0</v>
      </c>
      <c r="AM247">
        <v>18</v>
      </c>
      <c r="AN247">
        <v>0</v>
      </c>
      <c r="AO247">
        <v>18</v>
      </c>
      <c r="AP247">
        <v>0</v>
      </c>
      <c r="AQ247">
        <v>18</v>
      </c>
      <c r="AR247">
        <v>2</v>
      </c>
    </row>
    <row r="248" spans="1:44" x14ac:dyDescent="0.2">
      <c r="A248" s="12">
        <f t="shared" si="214"/>
        <v>2009</v>
      </c>
      <c r="B248" s="13">
        <f t="shared" si="223"/>
        <v>52</v>
      </c>
      <c r="C248" s="14">
        <v>20.2</v>
      </c>
      <c r="D248" s="15">
        <v>1037</v>
      </c>
      <c r="E248" s="16">
        <f t="shared" si="197"/>
        <v>0.51923076923076927</v>
      </c>
      <c r="F248" s="16">
        <f t="shared" si="198"/>
        <v>0.23076923076923078</v>
      </c>
      <c r="G248" s="16">
        <f t="shared" si="215"/>
        <v>0</v>
      </c>
      <c r="H248" s="16">
        <f t="shared" si="216"/>
        <v>0.23076923076923078</v>
      </c>
      <c r="I248" s="16">
        <f t="shared" si="199"/>
        <v>3.8461538461538464E-2</v>
      </c>
      <c r="J248" s="16">
        <f t="shared" si="200"/>
        <v>0.17307692307692307</v>
      </c>
      <c r="K248" s="16">
        <f t="shared" si="201"/>
        <v>0.11538461538461539</v>
      </c>
      <c r="L248" s="16">
        <f t="shared" si="202"/>
        <v>0.13461538461538461</v>
      </c>
      <c r="M248" s="16">
        <f t="shared" si="203"/>
        <v>0.15384615384615385</v>
      </c>
      <c r="N248" s="16">
        <f t="shared" si="204"/>
        <v>7.6923076923076927E-2</v>
      </c>
      <c r="O248" s="16">
        <f t="shared" si="205"/>
        <v>0.17307692307692307</v>
      </c>
      <c r="P248" s="16">
        <f t="shared" si="206"/>
        <v>5.7692307692307696E-2</v>
      </c>
      <c r="Q248" s="16">
        <f t="shared" si="207"/>
        <v>0.19230769230769232</v>
      </c>
      <c r="R248" s="16">
        <f t="shared" si="208"/>
        <v>5.7692307692307696E-2</v>
      </c>
      <c r="S248" s="16">
        <f t="shared" si="219"/>
        <v>0.23076923076923078</v>
      </c>
      <c r="T248" s="16">
        <f t="shared" si="220"/>
        <v>3.8461538461538464E-2</v>
      </c>
      <c r="U248" s="18">
        <f t="shared" si="221"/>
        <v>0.23076923076923078</v>
      </c>
      <c r="V248" s="18">
        <f t="shared" si="222"/>
        <v>3.8461538461538464E-2</v>
      </c>
      <c r="Y248" s="19">
        <f t="shared" si="213"/>
        <v>2009</v>
      </c>
      <c r="Z248">
        <v>52</v>
      </c>
      <c r="AA248">
        <v>27</v>
      </c>
      <c r="AB248">
        <v>12</v>
      </c>
      <c r="AC248">
        <v>0</v>
      </c>
      <c r="AD248">
        <v>12</v>
      </c>
      <c r="AE248">
        <v>2</v>
      </c>
      <c r="AF248">
        <v>9</v>
      </c>
      <c r="AG248">
        <v>6</v>
      </c>
      <c r="AH248">
        <v>7</v>
      </c>
      <c r="AI248">
        <v>8</v>
      </c>
      <c r="AJ248">
        <v>4</v>
      </c>
      <c r="AK248">
        <v>9</v>
      </c>
      <c r="AL248">
        <v>3</v>
      </c>
      <c r="AM248">
        <v>10</v>
      </c>
      <c r="AN248">
        <v>3</v>
      </c>
      <c r="AO248">
        <v>12</v>
      </c>
      <c r="AP248">
        <v>2</v>
      </c>
      <c r="AQ248">
        <v>12</v>
      </c>
      <c r="AR248">
        <v>2</v>
      </c>
    </row>
    <row r="249" spans="1:44" x14ac:dyDescent="0.2">
      <c r="A249" s="12">
        <f t="shared" si="214"/>
        <v>2010</v>
      </c>
      <c r="B249" s="13">
        <f t="shared" si="223"/>
        <v>50</v>
      </c>
      <c r="C249" s="14">
        <v>20.9</v>
      </c>
      <c r="D249" s="15">
        <v>993</v>
      </c>
      <c r="E249" s="16">
        <f t="shared" si="197"/>
        <v>0.72</v>
      </c>
      <c r="F249" s="16">
        <f t="shared" si="198"/>
        <v>0.62</v>
      </c>
      <c r="G249" s="16">
        <f t="shared" si="215"/>
        <v>0</v>
      </c>
      <c r="H249" s="16">
        <f t="shared" si="216"/>
        <v>0.56000000000000005</v>
      </c>
      <c r="I249" s="16">
        <f t="shared" si="199"/>
        <v>0.06</v>
      </c>
      <c r="J249" s="16">
        <f t="shared" si="200"/>
        <v>0.46</v>
      </c>
      <c r="K249" s="16">
        <f t="shared" si="201"/>
        <v>0.18</v>
      </c>
      <c r="L249" s="16">
        <f t="shared" si="202"/>
        <v>0.26</v>
      </c>
      <c r="M249" s="16">
        <f t="shared" si="203"/>
        <v>0.3</v>
      </c>
      <c r="N249" s="16">
        <f t="shared" si="204"/>
        <v>0.08</v>
      </c>
      <c r="O249" s="16">
        <f t="shared" si="205"/>
        <v>0.32</v>
      </c>
      <c r="P249" s="16">
        <f t="shared" si="206"/>
        <v>0.04</v>
      </c>
      <c r="Q249" s="16">
        <f t="shared" si="207"/>
        <v>0.34</v>
      </c>
      <c r="R249" s="16">
        <f t="shared" si="208"/>
        <v>0.02</v>
      </c>
      <c r="S249" s="16">
        <f t="shared" si="219"/>
        <v>0.34</v>
      </c>
      <c r="T249" s="16">
        <f t="shared" si="220"/>
        <v>0.02</v>
      </c>
      <c r="U249" s="18">
        <f t="shared" si="221"/>
        <v>0.34</v>
      </c>
      <c r="V249" s="18">
        <f t="shared" si="222"/>
        <v>0.02</v>
      </c>
      <c r="Y249" s="19">
        <f t="shared" si="213"/>
        <v>2010</v>
      </c>
      <c r="Z249">
        <v>50</v>
      </c>
      <c r="AA249">
        <v>36</v>
      </c>
      <c r="AB249">
        <v>31</v>
      </c>
      <c r="AC249">
        <v>0</v>
      </c>
      <c r="AD249">
        <v>28</v>
      </c>
      <c r="AE249">
        <v>3</v>
      </c>
      <c r="AF249">
        <v>23</v>
      </c>
      <c r="AG249">
        <v>9</v>
      </c>
      <c r="AH249">
        <v>13</v>
      </c>
      <c r="AI249">
        <v>15</v>
      </c>
      <c r="AJ249">
        <v>4</v>
      </c>
      <c r="AK249">
        <v>16</v>
      </c>
      <c r="AL249">
        <v>2</v>
      </c>
      <c r="AM249">
        <v>17</v>
      </c>
      <c r="AN249">
        <v>1</v>
      </c>
      <c r="AO249">
        <v>17</v>
      </c>
      <c r="AP249">
        <v>1</v>
      </c>
      <c r="AQ249">
        <v>17</v>
      </c>
      <c r="AR249">
        <v>1</v>
      </c>
    </row>
    <row r="250" spans="1:44" x14ac:dyDescent="0.2">
      <c r="A250" s="12">
        <f t="shared" si="214"/>
        <v>2011</v>
      </c>
      <c r="B250" s="13">
        <f t="shared" si="223"/>
        <v>35</v>
      </c>
      <c r="C250" s="14">
        <v>21.4</v>
      </c>
      <c r="D250" s="15">
        <v>1033</v>
      </c>
      <c r="E250" s="16">
        <f t="shared" si="197"/>
        <v>0.54285714285714282</v>
      </c>
      <c r="F250" s="16">
        <f t="shared" si="198"/>
        <v>0.37142857142857144</v>
      </c>
      <c r="G250" s="16">
        <f t="shared" si="215"/>
        <v>0</v>
      </c>
      <c r="H250" s="16">
        <f t="shared" si="216"/>
        <v>0.2857142857142857</v>
      </c>
      <c r="I250" s="16">
        <f t="shared" si="199"/>
        <v>8.5714285714285715E-2</v>
      </c>
      <c r="J250" s="16">
        <f t="shared" si="200"/>
        <v>0.17142857142857143</v>
      </c>
      <c r="K250" s="16">
        <f t="shared" si="201"/>
        <v>0.14285714285714285</v>
      </c>
      <c r="L250" s="16">
        <f t="shared" si="202"/>
        <v>0.14285714285714285</v>
      </c>
      <c r="M250" s="16">
        <f t="shared" si="203"/>
        <v>0.17142857142857143</v>
      </c>
      <c r="N250" s="16">
        <f t="shared" si="204"/>
        <v>8.5714285714285715E-2</v>
      </c>
      <c r="O250" s="16">
        <f t="shared" si="205"/>
        <v>0.22857142857142856</v>
      </c>
      <c r="P250" s="16">
        <f t="shared" si="206"/>
        <v>5.7142857142857141E-2</v>
      </c>
      <c r="Q250" s="16">
        <f t="shared" si="207"/>
        <v>0.22857142857142856</v>
      </c>
      <c r="R250" s="16">
        <f t="shared" si="208"/>
        <v>5.7142857142857141E-2</v>
      </c>
      <c r="S250" s="16">
        <f t="shared" si="219"/>
        <v>0.22857142857142856</v>
      </c>
      <c r="T250" s="16">
        <f t="shared" si="220"/>
        <v>2.8571428571428571E-2</v>
      </c>
      <c r="U250" s="18">
        <f t="shared" si="221"/>
        <v>0.22857142857142856</v>
      </c>
      <c r="V250" s="18">
        <f t="shared" si="222"/>
        <v>2.8571428571428571E-2</v>
      </c>
      <c r="Y250" s="19">
        <f t="shared" si="213"/>
        <v>2011</v>
      </c>
      <c r="Z250">
        <v>35</v>
      </c>
      <c r="AA250">
        <v>19</v>
      </c>
      <c r="AB250">
        <v>13</v>
      </c>
      <c r="AC250">
        <v>0</v>
      </c>
      <c r="AD250">
        <v>10</v>
      </c>
      <c r="AE250">
        <v>3</v>
      </c>
      <c r="AF250">
        <v>6</v>
      </c>
      <c r="AG250">
        <v>5</v>
      </c>
      <c r="AH250">
        <v>5</v>
      </c>
      <c r="AI250">
        <v>6</v>
      </c>
      <c r="AJ250">
        <v>3</v>
      </c>
      <c r="AK250">
        <v>8</v>
      </c>
      <c r="AL250">
        <v>2</v>
      </c>
      <c r="AM250">
        <v>8</v>
      </c>
      <c r="AN250">
        <v>2</v>
      </c>
      <c r="AO250">
        <v>8</v>
      </c>
      <c r="AP250">
        <v>1</v>
      </c>
      <c r="AQ250">
        <v>8</v>
      </c>
      <c r="AR250">
        <v>1</v>
      </c>
    </row>
    <row r="251" spans="1:44" x14ac:dyDescent="0.2">
      <c r="A251" s="12">
        <f t="shared" si="214"/>
        <v>2012</v>
      </c>
      <c r="B251" s="13">
        <f t="shared" si="223"/>
        <v>27</v>
      </c>
      <c r="C251" s="14">
        <v>19.399999999999999</v>
      </c>
      <c r="D251" s="15">
        <v>926</v>
      </c>
      <c r="E251" s="16">
        <f t="shared" si="197"/>
        <v>0.62962962962962965</v>
      </c>
      <c r="F251" s="16">
        <f t="shared" si="198"/>
        <v>0.40740740740740738</v>
      </c>
      <c r="G251" s="16">
        <f t="shared" si="215"/>
        <v>3.7037037037037035E-2</v>
      </c>
      <c r="H251" s="16">
        <f t="shared" si="216"/>
        <v>0.37037037037037035</v>
      </c>
      <c r="I251" s="16">
        <f t="shared" si="199"/>
        <v>7.407407407407407E-2</v>
      </c>
      <c r="J251" s="16">
        <f t="shared" si="200"/>
        <v>0.22222222222222221</v>
      </c>
      <c r="K251" s="16">
        <f t="shared" si="201"/>
        <v>0.25925925925925924</v>
      </c>
      <c r="L251" s="16">
        <f t="shared" si="202"/>
        <v>0</v>
      </c>
      <c r="M251" s="16">
        <f t="shared" si="203"/>
        <v>0.25925925925925924</v>
      </c>
      <c r="N251" s="16">
        <f t="shared" si="204"/>
        <v>3.7037037037037035E-2</v>
      </c>
      <c r="O251" s="16">
        <f t="shared" si="205"/>
        <v>0.25925925925925924</v>
      </c>
      <c r="P251" s="16">
        <f t="shared" si="206"/>
        <v>3.7037037037037035E-2</v>
      </c>
      <c r="Q251" s="16">
        <f t="shared" si="207"/>
        <v>0.25925925925925924</v>
      </c>
      <c r="R251" s="16">
        <f t="shared" si="208"/>
        <v>0</v>
      </c>
      <c r="S251" s="16">
        <f t="shared" si="219"/>
        <v>0.25925925925925924</v>
      </c>
      <c r="T251" s="16">
        <f t="shared" si="220"/>
        <v>0</v>
      </c>
      <c r="U251" s="18">
        <f t="shared" si="221"/>
        <v>0.25925925925925924</v>
      </c>
      <c r="V251" s="18">
        <f t="shared" si="222"/>
        <v>0</v>
      </c>
      <c r="Y251" s="19">
        <f t="shared" si="213"/>
        <v>2012</v>
      </c>
      <c r="Z251">
        <v>27</v>
      </c>
      <c r="AA251">
        <v>17</v>
      </c>
      <c r="AB251">
        <v>11</v>
      </c>
      <c r="AC251">
        <v>1</v>
      </c>
      <c r="AD251">
        <v>10</v>
      </c>
      <c r="AE251">
        <v>2</v>
      </c>
      <c r="AF251">
        <v>6</v>
      </c>
      <c r="AG251">
        <v>7</v>
      </c>
      <c r="AH251">
        <v>0</v>
      </c>
      <c r="AI251">
        <v>7</v>
      </c>
      <c r="AJ251">
        <v>1</v>
      </c>
      <c r="AK251">
        <v>7</v>
      </c>
      <c r="AL251">
        <v>1</v>
      </c>
      <c r="AM251">
        <v>7</v>
      </c>
      <c r="AN251">
        <v>0</v>
      </c>
      <c r="AO251">
        <v>7</v>
      </c>
      <c r="AP251">
        <v>0</v>
      </c>
      <c r="AQ251">
        <v>7</v>
      </c>
      <c r="AR251">
        <v>0</v>
      </c>
    </row>
    <row r="252" spans="1:44" x14ac:dyDescent="0.2">
      <c r="A252" s="12">
        <f t="shared" si="214"/>
        <v>2013</v>
      </c>
      <c r="B252" s="13">
        <f t="shared" si="223"/>
        <v>29</v>
      </c>
      <c r="C252" s="14">
        <v>20</v>
      </c>
      <c r="D252" s="15">
        <v>908</v>
      </c>
      <c r="E252" s="16">
        <f t="shared" si="197"/>
        <v>0.48275862068965519</v>
      </c>
      <c r="F252" s="16">
        <f t="shared" si="198"/>
        <v>0.41379310344827586</v>
      </c>
      <c r="G252" s="16">
        <f t="shared" si="215"/>
        <v>0</v>
      </c>
      <c r="H252" s="16">
        <f t="shared" si="216"/>
        <v>0.2413793103448276</v>
      </c>
      <c r="I252" s="16">
        <f t="shared" si="199"/>
        <v>3.4482758620689655E-2</v>
      </c>
      <c r="J252" s="16">
        <f t="shared" si="200"/>
        <v>0.2413793103448276</v>
      </c>
      <c r="K252" s="16">
        <f t="shared" si="201"/>
        <v>0.13793103448275862</v>
      </c>
      <c r="L252" s="16">
        <f t="shared" si="202"/>
        <v>0.10344827586206896</v>
      </c>
      <c r="M252" s="16">
        <f t="shared" si="203"/>
        <v>0.17241379310344829</v>
      </c>
      <c r="N252" s="16">
        <f t="shared" si="204"/>
        <v>3.4482758620689655E-2</v>
      </c>
      <c r="O252" s="16">
        <f t="shared" si="205"/>
        <v>0.20689655172413793</v>
      </c>
      <c r="P252" s="16">
        <f t="shared" si="206"/>
        <v>0</v>
      </c>
      <c r="Q252" s="16">
        <f t="shared" si="207"/>
        <v>0.20689655172413793</v>
      </c>
      <c r="R252" s="16">
        <f t="shared" si="208"/>
        <v>0</v>
      </c>
      <c r="S252" s="16">
        <f t="shared" si="219"/>
        <v>0.20689655172413793</v>
      </c>
      <c r="T252" s="16">
        <f t="shared" si="220"/>
        <v>0</v>
      </c>
      <c r="Y252" s="19">
        <f t="shared" si="213"/>
        <v>2013</v>
      </c>
      <c r="Z252">
        <v>29</v>
      </c>
      <c r="AA252">
        <v>14</v>
      </c>
      <c r="AB252">
        <v>12</v>
      </c>
      <c r="AC252">
        <v>0</v>
      </c>
      <c r="AD252">
        <v>7</v>
      </c>
      <c r="AE252">
        <v>1</v>
      </c>
      <c r="AF252">
        <v>7</v>
      </c>
      <c r="AG252">
        <v>4</v>
      </c>
      <c r="AH252">
        <v>3</v>
      </c>
      <c r="AI252">
        <v>5</v>
      </c>
      <c r="AJ252">
        <v>1</v>
      </c>
      <c r="AK252">
        <v>6</v>
      </c>
      <c r="AL252">
        <v>0</v>
      </c>
      <c r="AM252">
        <v>6</v>
      </c>
      <c r="AN252">
        <v>0</v>
      </c>
      <c r="AO252">
        <v>6</v>
      </c>
      <c r="AP252">
        <v>0</v>
      </c>
    </row>
    <row r="253" spans="1:44" x14ac:dyDescent="0.2">
      <c r="A253" s="12">
        <f t="shared" si="214"/>
        <v>2014</v>
      </c>
      <c r="B253" s="13">
        <f t="shared" si="223"/>
        <v>31</v>
      </c>
      <c r="C253" s="14">
        <v>19.100000000000001</v>
      </c>
      <c r="D253" s="15">
        <v>940</v>
      </c>
      <c r="E253" s="16">
        <f t="shared" si="197"/>
        <v>0.45161290322580644</v>
      </c>
      <c r="F253" s="16">
        <f t="shared" si="198"/>
        <v>0.32258064516129031</v>
      </c>
      <c r="G253" s="16">
        <f t="shared" si="215"/>
        <v>0</v>
      </c>
      <c r="H253" s="16">
        <f t="shared" si="216"/>
        <v>0.25806451612903225</v>
      </c>
      <c r="I253" s="16">
        <f t="shared" si="199"/>
        <v>9.6774193548387094E-2</v>
      </c>
      <c r="J253" s="16">
        <f t="shared" si="200"/>
        <v>0.12903225806451613</v>
      </c>
      <c r="K253" s="16">
        <f t="shared" si="201"/>
        <v>0.12903225806451613</v>
      </c>
      <c r="L253" s="16">
        <f t="shared" si="202"/>
        <v>6.4516129032258063E-2</v>
      </c>
      <c r="M253" s="16">
        <f t="shared" si="203"/>
        <v>0.16129032258064516</v>
      </c>
      <c r="N253" s="16">
        <f t="shared" si="204"/>
        <v>0</v>
      </c>
      <c r="O253" s="16">
        <f t="shared" si="205"/>
        <v>0.16129032258064516</v>
      </c>
      <c r="P253" s="16">
        <f t="shared" si="206"/>
        <v>3.2258064516129031E-2</v>
      </c>
      <c r="Q253" s="16">
        <f t="shared" si="207"/>
        <v>0.16129032258064516</v>
      </c>
      <c r="R253" s="16">
        <f t="shared" si="208"/>
        <v>0</v>
      </c>
      <c r="S253" s="20"/>
      <c r="T253" s="20"/>
      <c r="Y253" s="19">
        <f t="shared" si="213"/>
        <v>2014</v>
      </c>
      <c r="Z253">
        <v>31</v>
      </c>
      <c r="AA253">
        <v>14</v>
      </c>
      <c r="AB253">
        <v>10</v>
      </c>
      <c r="AC253">
        <v>0</v>
      </c>
      <c r="AD253">
        <v>8</v>
      </c>
      <c r="AE253">
        <v>3</v>
      </c>
      <c r="AF253">
        <v>4</v>
      </c>
      <c r="AG253">
        <v>4</v>
      </c>
      <c r="AH253">
        <v>2</v>
      </c>
      <c r="AI253">
        <v>5</v>
      </c>
      <c r="AJ253">
        <v>0</v>
      </c>
      <c r="AK253">
        <v>5</v>
      </c>
      <c r="AL253">
        <v>1</v>
      </c>
      <c r="AM253">
        <v>5</v>
      </c>
      <c r="AN253">
        <v>0</v>
      </c>
    </row>
    <row r="254" spans="1:44" x14ac:dyDescent="0.2">
      <c r="A254" s="12">
        <f t="shared" si="214"/>
        <v>2015</v>
      </c>
      <c r="B254" s="13">
        <f t="shared" si="223"/>
        <v>33</v>
      </c>
      <c r="C254" s="14">
        <v>18.8</v>
      </c>
      <c r="D254" s="15">
        <v>995</v>
      </c>
      <c r="E254" s="16">
        <f t="shared" si="197"/>
        <v>0.51515151515151514</v>
      </c>
      <c r="F254" s="16">
        <f t="shared" si="198"/>
        <v>0.33333333333333331</v>
      </c>
      <c r="G254" s="16">
        <f t="shared" si="215"/>
        <v>0</v>
      </c>
      <c r="H254" s="16">
        <f t="shared" si="216"/>
        <v>0.36363636363636365</v>
      </c>
      <c r="I254" s="16">
        <f t="shared" si="199"/>
        <v>3.0303030303030304E-2</v>
      </c>
      <c r="J254" s="16">
        <f t="shared" si="200"/>
        <v>0.27272727272727271</v>
      </c>
      <c r="K254" s="16">
        <f t="shared" si="201"/>
        <v>0.15151515151515152</v>
      </c>
      <c r="L254" s="16">
        <f t="shared" si="202"/>
        <v>6.0606060606060608E-2</v>
      </c>
      <c r="M254" s="16">
        <f t="shared" si="203"/>
        <v>0.24242424242424243</v>
      </c>
      <c r="N254" s="16">
        <f t="shared" si="204"/>
        <v>3.0303030303030304E-2</v>
      </c>
      <c r="O254" s="16">
        <f t="shared" si="205"/>
        <v>0.24242424242424243</v>
      </c>
      <c r="P254" s="16">
        <f t="shared" si="206"/>
        <v>3.0303030303030304E-2</v>
      </c>
      <c r="Q254" s="20"/>
      <c r="R254" s="20"/>
      <c r="S254" s="20"/>
      <c r="T254" s="20"/>
      <c r="Y254" s="19">
        <f t="shared" si="213"/>
        <v>2015</v>
      </c>
      <c r="Z254">
        <v>33</v>
      </c>
      <c r="AA254">
        <v>17</v>
      </c>
      <c r="AB254">
        <v>11</v>
      </c>
      <c r="AC254">
        <v>0</v>
      </c>
      <c r="AD254">
        <v>12</v>
      </c>
      <c r="AE254">
        <v>1</v>
      </c>
      <c r="AF254">
        <v>9</v>
      </c>
      <c r="AG254">
        <v>5</v>
      </c>
      <c r="AH254">
        <v>2</v>
      </c>
      <c r="AI254">
        <v>8</v>
      </c>
      <c r="AJ254">
        <v>1</v>
      </c>
      <c r="AK254">
        <v>8</v>
      </c>
      <c r="AL254">
        <v>1</v>
      </c>
    </row>
    <row r="255" spans="1:44" x14ac:dyDescent="0.2">
      <c r="A255" s="12">
        <f t="shared" si="214"/>
        <v>2016</v>
      </c>
      <c r="B255" s="13">
        <f t="shared" si="223"/>
        <v>31</v>
      </c>
      <c r="C255" s="14">
        <v>18.899999999999999</v>
      </c>
      <c r="D255" s="15">
        <v>970</v>
      </c>
      <c r="E255" s="16">
        <f t="shared" si="197"/>
        <v>0.5161290322580645</v>
      </c>
      <c r="F255" s="16">
        <f t="shared" si="198"/>
        <v>0.29032258064516131</v>
      </c>
      <c r="G255" s="16">
        <f t="shared" si="215"/>
        <v>0</v>
      </c>
      <c r="H255" s="16">
        <f t="shared" si="216"/>
        <v>0.32258064516129031</v>
      </c>
      <c r="I255" s="16">
        <f t="shared" si="199"/>
        <v>0.12903225806451613</v>
      </c>
      <c r="J255" s="16">
        <f t="shared" si="200"/>
        <v>9.6774193548387094E-2</v>
      </c>
      <c r="K255" s="16">
        <f t="shared" si="201"/>
        <v>0.16129032258064516</v>
      </c>
      <c r="L255" s="16">
        <f t="shared" si="202"/>
        <v>9.6774193548387094E-2</v>
      </c>
      <c r="M255" s="16">
        <f t="shared" si="203"/>
        <v>0.19354838709677419</v>
      </c>
      <c r="N255" s="16">
        <f t="shared" si="204"/>
        <v>6.4516129032258063E-2</v>
      </c>
      <c r="O255" s="20"/>
      <c r="P255" s="20"/>
      <c r="Q255" s="20"/>
      <c r="R255" s="20"/>
      <c r="S255" s="20"/>
      <c r="T255" s="20"/>
      <c r="Y255" s="19">
        <f t="shared" si="213"/>
        <v>2016</v>
      </c>
      <c r="Z255">
        <v>31</v>
      </c>
      <c r="AA255">
        <v>16</v>
      </c>
      <c r="AB255">
        <v>9</v>
      </c>
      <c r="AC255">
        <v>0</v>
      </c>
      <c r="AD255">
        <v>10</v>
      </c>
      <c r="AE255">
        <v>4</v>
      </c>
      <c r="AF255">
        <v>3</v>
      </c>
      <c r="AG255">
        <v>5</v>
      </c>
      <c r="AH255">
        <v>3</v>
      </c>
      <c r="AI255">
        <v>6</v>
      </c>
      <c r="AJ255">
        <v>2</v>
      </c>
    </row>
    <row r="256" spans="1:44" x14ac:dyDescent="0.2">
      <c r="A256" s="12">
        <f t="shared" si="214"/>
        <v>2017</v>
      </c>
      <c r="B256" s="13">
        <f t="shared" si="223"/>
        <v>44</v>
      </c>
      <c r="C256" s="14">
        <v>20.100000000000001</v>
      </c>
      <c r="D256" s="15">
        <v>960</v>
      </c>
      <c r="E256" s="16">
        <f t="shared" si="197"/>
        <v>0.43181818181818182</v>
      </c>
      <c r="F256" s="16">
        <f t="shared" si="198"/>
        <v>0.40909090909090912</v>
      </c>
      <c r="G256" s="16">
        <f t="shared" si="215"/>
        <v>0</v>
      </c>
      <c r="H256" s="16">
        <f t="shared" si="216"/>
        <v>0.34090909090909088</v>
      </c>
      <c r="I256" s="16">
        <f t="shared" si="199"/>
        <v>9.0909090909090912E-2</v>
      </c>
      <c r="J256" s="16">
        <f t="shared" si="200"/>
        <v>0.15909090909090909</v>
      </c>
      <c r="K256" s="16">
        <f t="shared" si="201"/>
        <v>0.18181818181818182</v>
      </c>
      <c r="L256" s="16">
        <f t="shared" si="202"/>
        <v>9.0909090909090912E-2</v>
      </c>
      <c r="M256" s="20"/>
      <c r="N256" s="20"/>
      <c r="O256" s="20"/>
      <c r="P256" s="20"/>
      <c r="Q256" s="20"/>
      <c r="R256" s="20"/>
      <c r="S256" s="20"/>
      <c r="T256" s="20"/>
      <c r="Y256" s="19">
        <f t="shared" si="213"/>
        <v>2017</v>
      </c>
      <c r="Z256">
        <v>44</v>
      </c>
      <c r="AA256">
        <v>19</v>
      </c>
      <c r="AB256">
        <v>18</v>
      </c>
      <c r="AC256">
        <v>0</v>
      </c>
      <c r="AD256">
        <v>15</v>
      </c>
      <c r="AE256">
        <v>4</v>
      </c>
      <c r="AF256">
        <v>7</v>
      </c>
      <c r="AG256">
        <v>8</v>
      </c>
      <c r="AH256">
        <v>4</v>
      </c>
    </row>
    <row r="257" spans="1:32" x14ac:dyDescent="0.2">
      <c r="A257" s="12">
        <f t="shared" si="214"/>
        <v>2018</v>
      </c>
      <c r="B257" s="13">
        <f t="shared" si="223"/>
        <v>30</v>
      </c>
      <c r="C257" s="14">
        <v>18.899999999999999</v>
      </c>
      <c r="D257" s="15">
        <v>1083</v>
      </c>
      <c r="E257" s="16">
        <f t="shared" si="197"/>
        <v>0.5</v>
      </c>
      <c r="F257" s="16">
        <f t="shared" si="198"/>
        <v>0.3</v>
      </c>
      <c r="G257" s="16">
        <f t="shared" si="215"/>
        <v>0</v>
      </c>
      <c r="H257" s="16">
        <f t="shared" si="216"/>
        <v>0.16666666666666666</v>
      </c>
      <c r="I257" s="16">
        <f t="shared" si="199"/>
        <v>3.3333333333333333E-2</v>
      </c>
      <c r="J257" s="16">
        <f t="shared" si="200"/>
        <v>0.13333333333333333</v>
      </c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Y257" s="19">
        <f t="shared" si="213"/>
        <v>2018</v>
      </c>
      <c r="Z257">
        <v>30</v>
      </c>
      <c r="AA257">
        <v>15</v>
      </c>
      <c r="AB257">
        <v>9</v>
      </c>
      <c r="AC257">
        <v>0</v>
      </c>
      <c r="AD257">
        <v>5</v>
      </c>
      <c r="AE257">
        <v>1</v>
      </c>
      <c r="AF257">
        <v>4</v>
      </c>
    </row>
    <row r="258" spans="1:32" x14ac:dyDescent="0.2">
      <c r="A258" s="12">
        <f t="shared" si="214"/>
        <v>2019</v>
      </c>
      <c r="B258" s="13">
        <f t="shared" si="223"/>
        <v>24</v>
      </c>
      <c r="C258" s="14">
        <v>18.100000000000001</v>
      </c>
      <c r="D258" s="15">
        <v>1055</v>
      </c>
      <c r="E258" s="16">
        <f t="shared" si="197"/>
        <v>0.54166666666666663</v>
      </c>
      <c r="F258" s="16">
        <f t="shared" si="198"/>
        <v>0.41666666666666669</v>
      </c>
      <c r="G258" s="16">
        <f t="shared" si="215"/>
        <v>0</v>
      </c>
      <c r="H258" s="16">
        <f t="shared" si="216"/>
        <v>0.33333333333333331</v>
      </c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Y258" s="19">
        <f t="shared" si="213"/>
        <v>2019</v>
      </c>
      <c r="Z258">
        <v>24</v>
      </c>
      <c r="AA258">
        <v>13</v>
      </c>
      <c r="AB258">
        <v>10</v>
      </c>
      <c r="AC258">
        <v>0</v>
      </c>
      <c r="AD258">
        <v>8</v>
      </c>
    </row>
    <row r="259" spans="1:32" x14ac:dyDescent="0.2">
      <c r="A259" s="12">
        <f t="shared" si="214"/>
        <v>2020</v>
      </c>
      <c r="B259" s="13">
        <f t="shared" si="223"/>
        <v>159</v>
      </c>
      <c r="C259" s="14">
        <v>22.1</v>
      </c>
      <c r="D259" s="15">
        <v>1090</v>
      </c>
      <c r="E259" s="16">
        <f t="shared" si="197"/>
        <v>0.70440251572327039</v>
      </c>
      <c r="F259" s="16">
        <f t="shared" si="198"/>
        <v>0.62264150943396224</v>
      </c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Y259" s="19">
        <f t="shared" si="213"/>
        <v>2020</v>
      </c>
      <c r="Z259">
        <v>159</v>
      </c>
      <c r="AA259">
        <v>112</v>
      </c>
      <c r="AB259">
        <v>99</v>
      </c>
    </row>
    <row r="260" spans="1:32" x14ac:dyDescent="0.2">
      <c r="A260" s="12">
        <f t="shared" si="214"/>
        <v>2021</v>
      </c>
      <c r="B260" s="13">
        <f t="shared" si="223"/>
        <v>23</v>
      </c>
      <c r="C260" s="14">
        <v>18.399999999999999</v>
      </c>
      <c r="D260" s="15"/>
      <c r="E260" s="16">
        <f t="shared" si="197"/>
        <v>0.73913043478260865</v>
      </c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Y260" s="19">
        <f t="shared" si="213"/>
        <v>2021</v>
      </c>
      <c r="Z260">
        <v>23</v>
      </c>
      <c r="AA260">
        <v>17</v>
      </c>
    </row>
    <row r="261" spans="1:32" x14ac:dyDescent="0.2">
      <c r="A261" s="12">
        <f t="shared" si="214"/>
        <v>2022</v>
      </c>
      <c r="B261" s="13">
        <f t="shared" si="223"/>
        <v>34</v>
      </c>
      <c r="C261" s="14">
        <v>19</v>
      </c>
      <c r="D261" s="15"/>
      <c r="E261" s="21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Y261" s="19">
        <f t="shared" si="213"/>
        <v>2022</v>
      </c>
      <c r="Z261">
        <v>34</v>
      </c>
    </row>
    <row r="262" spans="1:32" x14ac:dyDescent="0.2">
      <c r="A262" s="57"/>
      <c r="B262" s="23"/>
      <c r="C262" s="24"/>
      <c r="D262" s="25"/>
      <c r="E262" s="21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Y262" s="19"/>
    </row>
    <row r="263" spans="1:32" x14ac:dyDescent="0.2">
      <c r="Y263" s="19"/>
    </row>
    <row r="264" spans="1:32" x14ac:dyDescent="0.2">
      <c r="A264" s="26" t="s">
        <v>24</v>
      </c>
      <c r="B264" s="13">
        <f>AVERAGE(B240:B261)</f>
        <v>45.31818181818182</v>
      </c>
      <c r="C264" s="27">
        <f>AVERAGE(C240:C261)</f>
        <v>19.950000000000003</v>
      </c>
      <c r="D264" s="15">
        <f>AVERAGE(D240:D261)</f>
        <v>1012.2</v>
      </c>
      <c r="E264" s="16">
        <f>AVERAGE(E240:E260)</f>
        <v>0.5717533719474357</v>
      </c>
      <c r="F264" s="16">
        <f>AVERAGE(F240:F259)</f>
        <v>0.43251560088041219</v>
      </c>
      <c r="G264" s="16">
        <f>AVERAGE(G240:G258)</f>
        <v>4.7155944749464789E-3</v>
      </c>
      <c r="H264" s="16">
        <f>AVERAGE(H240:H258)</f>
        <v>0.35801462637624581</v>
      </c>
      <c r="I264" s="16">
        <f>AVERAGE(I240:I257)</f>
        <v>7.0297740064708403E-2</v>
      </c>
      <c r="J264" s="16">
        <f>AVERAGE(J240:J257)</f>
        <v>0.24974680559519444</v>
      </c>
      <c r="K264" s="16">
        <f>AVERAGE(K240:K256)</f>
        <v>0.17124110450297025</v>
      </c>
      <c r="L264" s="16">
        <f>AVERAGE(L240:L256)</f>
        <v>0.13151673771396413</v>
      </c>
      <c r="M264" s="16">
        <f>AVERAGE(M240:M255)</f>
        <v>0.22346125841191039</v>
      </c>
      <c r="N264" s="16">
        <f>AVERAGE(N240:N255)</f>
        <v>7.4026581760565854E-2</v>
      </c>
      <c r="O264" s="16">
        <f>AVERAGE(O240:O254)</f>
        <v>0.25457384605788402</v>
      </c>
      <c r="P264" s="16">
        <f>AVERAGE(P240:P254)</f>
        <v>5.2578194854310062E-2</v>
      </c>
      <c r="Q264" s="16">
        <f>AVERAGE(Q240:Q253)</f>
        <v>0.26539976793513437</v>
      </c>
      <c r="R264" s="16">
        <f>AVERAGE(R240:R253)</f>
        <v>3.1750708566998874E-2</v>
      </c>
      <c r="S264" s="16">
        <f>AVERAGE(S240:S252)</f>
        <v>0.28278751248505674</v>
      </c>
      <c r="T264" s="16">
        <f>AVERAGE(T240:T252)</f>
        <v>2.7974977888332937E-2</v>
      </c>
      <c r="U264" s="16">
        <f>AVERAGE(U240:U251)</f>
        <v>0.29028546813532113</v>
      </c>
      <c r="V264" s="16">
        <f>AVERAGE(V240:V251)</f>
        <v>3.2600718019642039E-2</v>
      </c>
      <c r="Y264" s="19"/>
    </row>
    <row r="265" spans="1:32" x14ac:dyDescent="0.2">
      <c r="A265" s="28"/>
      <c r="B265" s="23"/>
      <c r="C265" s="29"/>
      <c r="D265" s="23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2"/>
      <c r="V265" s="22"/>
      <c r="Y265" s="19"/>
    </row>
    <row r="266" spans="1:32" x14ac:dyDescent="0.2">
      <c r="C266" s="30"/>
      <c r="Y266" s="19"/>
    </row>
    <row r="267" spans="1:32" x14ac:dyDescent="0.2">
      <c r="F267" s="2" t="str">
        <f>$F$1</f>
        <v>CSRDE  RETENTION SURVEY -  2021-22 (Fall 2022 Update)</v>
      </c>
      <c r="G267" s="2"/>
      <c r="H267" s="2"/>
      <c r="Y267" s="19"/>
    </row>
    <row r="268" spans="1:32" x14ac:dyDescent="0.2">
      <c r="D268" s="2" t="str">
        <f>$D$2</f>
        <v>Section I:    Institution-wide Rates for All First-time, Full-time, Bachelor-degree-seeking Freshmen</v>
      </c>
      <c r="Y268" s="19"/>
    </row>
    <row r="269" spans="1:32" x14ac:dyDescent="0.2">
      <c r="Y269" s="19"/>
    </row>
    <row r="270" spans="1:32" x14ac:dyDescent="0.2">
      <c r="A270" t="str">
        <f>$A$4</f>
        <v>Institution : The University of Montana - Missoula</v>
      </c>
      <c r="Y270" s="19"/>
    </row>
    <row r="271" spans="1:32" x14ac:dyDescent="0.2">
      <c r="Y271" s="19"/>
    </row>
    <row r="272" spans="1:32" x14ac:dyDescent="0.2">
      <c r="A272" t="s">
        <v>55</v>
      </c>
      <c r="V272" s="3" t="s">
        <v>50</v>
      </c>
      <c r="Y272" s="19"/>
      <c r="Z272" t="str">
        <f>+A272</f>
        <v>Subgroup: Caucasian</v>
      </c>
    </row>
    <row r="273" spans="1:44" x14ac:dyDescent="0.2">
      <c r="A273" t="str">
        <f>+A235</f>
        <v>Omitted pre-pharm, pre-engineering and pre-nursing</v>
      </c>
      <c r="Y273" s="19"/>
    </row>
    <row r="274" spans="1:44" x14ac:dyDescent="0.2">
      <c r="A274" s="62"/>
      <c r="B274" s="6"/>
      <c r="C274" s="62"/>
      <c r="D274" s="62"/>
      <c r="E274" s="75" t="s">
        <v>3</v>
      </c>
      <c r="F274" s="76"/>
      <c r="G274" s="75" t="s">
        <v>4</v>
      </c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 s="78"/>
      <c r="S274" s="78"/>
      <c r="T274" s="78"/>
      <c r="U274" s="78"/>
      <c r="V274" s="76"/>
      <c r="AA274" s="73" t="s">
        <v>3</v>
      </c>
      <c r="AB274" s="73"/>
      <c r="AC274" s="73" t="s">
        <v>4</v>
      </c>
      <c r="AD274" s="73"/>
      <c r="AE274" s="73"/>
      <c r="AF274" s="73"/>
      <c r="AG274" s="73"/>
      <c r="AH274" s="73"/>
      <c r="AI274" s="73"/>
      <c r="AJ274" s="73"/>
      <c r="AK274" s="73"/>
      <c r="AL274" s="73"/>
      <c r="AM274" s="73"/>
      <c r="AN274" s="73"/>
      <c r="AO274" s="73"/>
      <c r="AP274" s="73"/>
      <c r="AQ274" s="73"/>
      <c r="AR274" s="73"/>
    </row>
    <row r="275" spans="1:44" x14ac:dyDescent="0.2">
      <c r="A275" s="62"/>
      <c r="B275" s="7" t="s">
        <v>5</v>
      </c>
      <c r="C275" s="8" t="s">
        <v>6</v>
      </c>
      <c r="D275" s="8" t="s">
        <v>6</v>
      </c>
      <c r="E275" s="8" t="s">
        <v>7</v>
      </c>
      <c r="F275" s="8" t="s">
        <v>7</v>
      </c>
      <c r="G275" s="75" t="s">
        <v>62</v>
      </c>
      <c r="H275" s="76"/>
      <c r="I275" s="75" t="s">
        <v>8</v>
      </c>
      <c r="J275" s="76"/>
      <c r="K275" s="75" t="s">
        <v>9</v>
      </c>
      <c r="L275" s="76"/>
      <c r="M275" s="75" t="s">
        <v>10</v>
      </c>
      <c r="N275" s="76"/>
      <c r="O275" s="74" t="s">
        <v>11</v>
      </c>
      <c r="P275" s="74"/>
      <c r="Q275" s="74" t="s">
        <v>12</v>
      </c>
      <c r="R275" s="74"/>
      <c r="S275" s="74" t="s">
        <v>13</v>
      </c>
      <c r="T275" s="74"/>
      <c r="U275" s="75" t="s">
        <v>14</v>
      </c>
      <c r="V275" s="76"/>
      <c r="Z275" t="s">
        <v>5</v>
      </c>
      <c r="AA275" t="s">
        <v>7</v>
      </c>
      <c r="AB275" t="s">
        <v>7</v>
      </c>
      <c r="AC275" t="s">
        <v>62</v>
      </c>
      <c r="AE275" t="s">
        <v>8</v>
      </c>
      <c r="AG275" t="s">
        <v>9</v>
      </c>
      <c r="AI275" t="s">
        <v>10</v>
      </c>
      <c r="AK275" s="77" t="s">
        <v>11</v>
      </c>
      <c r="AL275" s="77"/>
      <c r="AM275" s="77" t="s">
        <v>12</v>
      </c>
      <c r="AN275" s="77"/>
      <c r="AO275" s="77" t="s">
        <v>13</v>
      </c>
      <c r="AP275" s="77"/>
      <c r="AQ275" t="s">
        <v>14</v>
      </c>
    </row>
    <row r="276" spans="1:44" x14ac:dyDescent="0.2">
      <c r="A276" s="64" t="s">
        <v>15</v>
      </c>
      <c r="B276" s="10" t="s">
        <v>16</v>
      </c>
      <c r="C276" s="11" t="s">
        <v>17</v>
      </c>
      <c r="D276" s="11" t="s">
        <v>18</v>
      </c>
      <c r="E276" s="11" t="s">
        <v>19</v>
      </c>
      <c r="F276" s="11" t="s">
        <v>20</v>
      </c>
      <c r="G276" s="64" t="s">
        <v>21</v>
      </c>
      <c r="H276" s="64" t="s">
        <v>22</v>
      </c>
      <c r="I276" s="64" t="s">
        <v>21</v>
      </c>
      <c r="J276" s="64" t="s">
        <v>22</v>
      </c>
      <c r="K276" s="64" t="s">
        <v>21</v>
      </c>
      <c r="L276" s="64" t="s">
        <v>22</v>
      </c>
      <c r="M276" s="64" t="s">
        <v>21</v>
      </c>
      <c r="N276" s="64" t="s">
        <v>22</v>
      </c>
      <c r="O276" s="64" t="s">
        <v>21</v>
      </c>
      <c r="P276" s="64" t="s">
        <v>22</v>
      </c>
      <c r="Q276" s="64" t="s">
        <v>21</v>
      </c>
      <c r="R276" s="64" t="s">
        <v>22</v>
      </c>
      <c r="S276" s="64" t="s">
        <v>21</v>
      </c>
      <c r="T276" s="64" t="s">
        <v>22</v>
      </c>
      <c r="U276" s="64" t="s">
        <v>21</v>
      </c>
      <c r="V276" s="64" t="s">
        <v>22</v>
      </c>
      <c r="Z276" t="s">
        <v>16</v>
      </c>
      <c r="AA276" t="s">
        <v>19</v>
      </c>
      <c r="AB276" t="s">
        <v>20</v>
      </c>
      <c r="AC276" t="s">
        <v>21</v>
      </c>
      <c r="AD276" t="s">
        <v>22</v>
      </c>
      <c r="AE276" t="s">
        <v>21</v>
      </c>
      <c r="AF276" t="s">
        <v>22</v>
      </c>
      <c r="AG276" t="s">
        <v>21</v>
      </c>
      <c r="AH276" t="s">
        <v>22</v>
      </c>
      <c r="AI276" t="s">
        <v>21</v>
      </c>
      <c r="AJ276" t="s">
        <v>22</v>
      </c>
      <c r="AK276" t="s">
        <v>21</v>
      </c>
      <c r="AL276" t="s">
        <v>22</v>
      </c>
      <c r="AM276" t="s">
        <v>21</v>
      </c>
      <c r="AN276" t="s">
        <v>22</v>
      </c>
      <c r="AO276" t="s">
        <v>21</v>
      </c>
      <c r="AP276" t="s">
        <v>22</v>
      </c>
      <c r="AQ276" t="s">
        <v>21</v>
      </c>
      <c r="AR276" t="s">
        <v>22</v>
      </c>
    </row>
    <row r="277" spans="1:44" x14ac:dyDescent="0.2">
      <c r="A277" s="5"/>
      <c r="B277" s="6"/>
      <c r="C277" s="5"/>
      <c r="D277" s="5"/>
      <c r="E277" s="5"/>
      <c r="F277" s="5"/>
      <c r="G277" s="62"/>
      <c r="H277" s="51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Y277" s="19"/>
    </row>
    <row r="278" spans="1:44" x14ac:dyDescent="0.2">
      <c r="A278" s="12" t="s">
        <v>57</v>
      </c>
      <c r="B278" s="13">
        <f t="shared" ref="B278:B284" si="224">+IF(ISNUMBER(Z278),Z278,0)</f>
        <v>1575</v>
      </c>
      <c r="C278" s="14">
        <v>22.5</v>
      </c>
      <c r="D278" s="15">
        <v>1074</v>
      </c>
      <c r="E278" s="16">
        <f t="shared" ref="E278:E298" si="225">+IF(ISNUMBER(AA278),AA278/B278,0)</f>
        <v>0.71301587301587299</v>
      </c>
      <c r="F278" s="16">
        <f t="shared" ref="F278:F297" si="226">+IF(ISNUMBER(AB278),AB278/B278,0)</f>
        <v>0.5917460317460318</v>
      </c>
      <c r="G278" s="16">
        <f>+IF(ISNUMBER(AC278),AC278/B278,0)</f>
        <v>1.0793650793650795E-2</v>
      </c>
      <c r="H278" s="16">
        <f>+IF(ISNUMBER(AD278),AD278/B278,0)</f>
        <v>0.55047619047619045</v>
      </c>
      <c r="I278" s="16">
        <f t="shared" ref="I278:I295" si="227">+IF(ISNUMBER(AE278),AE278/B278,0)</f>
        <v>0.2038095238095238</v>
      </c>
      <c r="J278" s="16">
        <f t="shared" ref="J278:J295" si="228">+IF(ISNUMBER(AF278),AF278/B278,0)</f>
        <v>0.32825396825396824</v>
      </c>
      <c r="K278" s="16">
        <f t="shared" ref="K278:K294" si="229">+IF(ISNUMBER(AG278),AG278/B278,0)</f>
        <v>0.38857142857142857</v>
      </c>
      <c r="L278" s="16">
        <f t="shared" ref="L278:L294" si="230">+IF(ISNUMBER(AH278),AH278/B278,0)</f>
        <v>0.11936507936507937</v>
      </c>
      <c r="M278" s="16">
        <f t="shared" ref="M278:M293" si="231">+IF(ISNUMBER(AI278),AI278/B278,0)</f>
        <v>0.4514285714285714</v>
      </c>
      <c r="N278" s="16">
        <f t="shared" ref="N278:N293" si="232">+IF(ISNUMBER(AJ278),AJ278/B278,0)</f>
        <v>5.8412698412698416E-2</v>
      </c>
      <c r="O278" s="16">
        <f t="shared" ref="O278:O292" si="233">+IF(ISNUMBER(AK278),AK278/B278,0)</f>
        <v>0.47174603174603175</v>
      </c>
      <c r="P278" s="16">
        <f t="shared" ref="P278:P292" si="234">+IF(ISNUMBER(AL278),AL278/B278,0)</f>
        <v>3.3650793650793653E-2</v>
      </c>
      <c r="Q278" s="16">
        <f t="shared" ref="Q278:Q291" si="235">+IF(ISNUMBER(AM278),AM278/B278,0)</f>
        <v>0.48444444444444446</v>
      </c>
      <c r="R278" s="16">
        <f t="shared" ref="R278:R291" si="236">+IF(ISNUMBER(AN278),AN278/B278,0)</f>
        <v>3.0476190476190476E-2</v>
      </c>
      <c r="S278" s="16">
        <f t="shared" ref="S278:S280" si="237">+IF(ISNUMBER(AO278),AO278/B278,0)</f>
        <v>0.49269841269841269</v>
      </c>
      <c r="T278" s="16">
        <f t="shared" ref="T278:T280" si="238">+IF(ISNUMBER(AP278),AP278/B278,0)</f>
        <v>2.7936507936507936E-2</v>
      </c>
      <c r="U278" s="18">
        <f t="shared" ref="U278:U279" si="239">+IF(ISNUMBER(AQ278),AQ278/B278,0)</f>
        <v>0.49968253968253967</v>
      </c>
      <c r="V278" s="18">
        <f t="shared" ref="V278:V279" si="240">+IF(ISNUMBER(AR278),AR278/B278,0)</f>
        <v>1.9047619047619049E-2</v>
      </c>
      <c r="Y278" s="19" t="str">
        <f t="shared" ref="Y278:Y299" si="241">+A278</f>
        <v>2001</v>
      </c>
      <c r="Z278">
        <v>1575</v>
      </c>
      <c r="AA278">
        <v>1123</v>
      </c>
      <c r="AB278">
        <v>932</v>
      </c>
      <c r="AC278">
        <v>17</v>
      </c>
      <c r="AD278">
        <v>867</v>
      </c>
      <c r="AE278">
        <v>321</v>
      </c>
      <c r="AF278">
        <v>517</v>
      </c>
      <c r="AG278">
        <v>612</v>
      </c>
      <c r="AH278">
        <v>188</v>
      </c>
      <c r="AI278">
        <v>711</v>
      </c>
      <c r="AJ278">
        <v>92</v>
      </c>
      <c r="AK278">
        <v>743</v>
      </c>
      <c r="AL278">
        <v>53</v>
      </c>
      <c r="AM278">
        <v>763</v>
      </c>
      <c r="AN278">
        <v>48</v>
      </c>
      <c r="AO278">
        <v>776</v>
      </c>
      <c r="AP278">
        <v>44</v>
      </c>
      <c r="AQ278">
        <v>787</v>
      </c>
      <c r="AR278">
        <v>30</v>
      </c>
    </row>
    <row r="279" spans="1:44" x14ac:dyDescent="0.2">
      <c r="A279" s="12">
        <f t="shared" ref="A279:A299" si="242">+A278+1</f>
        <v>2002</v>
      </c>
      <c r="B279" s="13">
        <f t="shared" si="224"/>
        <v>1559</v>
      </c>
      <c r="C279" s="14">
        <v>22.3</v>
      </c>
      <c r="D279" s="15">
        <v>1076</v>
      </c>
      <c r="E279" s="16">
        <f t="shared" si="225"/>
        <v>0.71969211032713276</v>
      </c>
      <c r="F279" s="16">
        <f t="shared" si="226"/>
        <v>0.60038486209108399</v>
      </c>
      <c r="G279" s="16">
        <f t="shared" ref="G279:G296" si="243">+IF(ISNUMBER(AC279),AC279/B279,0)</f>
        <v>5.7729313662604233E-3</v>
      </c>
      <c r="H279" s="16">
        <f t="shared" ref="H279:H296" si="244">+IF(ISNUMBER(AD279),AD279/B279,0)</f>
        <v>0.55163566388710716</v>
      </c>
      <c r="I279" s="16">
        <f t="shared" si="227"/>
        <v>0.19627966645285438</v>
      </c>
      <c r="J279" s="16">
        <f t="shared" si="228"/>
        <v>0.32071840923669021</v>
      </c>
      <c r="K279" s="16">
        <f t="shared" si="229"/>
        <v>0.37716484926234767</v>
      </c>
      <c r="L279" s="16">
        <f t="shared" si="230"/>
        <v>0.12315586914688903</v>
      </c>
      <c r="M279" s="16">
        <f t="shared" si="231"/>
        <v>0.43553559974342526</v>
      </c>
      <c r="N279" s="16">
        <f t="shared" si="232"/>
        <v>5.9012187299550996E-2</v>
      </c>
      <c r="O279" s="16">
        <f t="shared" si="233"/>
        <v>0.45991019884541373</v>
      </c>
      <c r="P279" s="16">
        <f t="shared" si="234"/>
        <v>3.8486209108402822E-2</v>
      </c>
      <c r="Q279" s="16">
        <f t="shared" si="235"/>
        <v>0.47530468248877483</v>
      </c>
      <c r="R279" s="16">
        <f t="shared" si="236"/>
        <v>3.2713277742142402E-2</v>
      </c>
      <c r="S279" s="16">
        <f t="shared" si="237"/>
        <v>0.48877485567671586</v>
      </c>
      <c r="T279" s="16">
        <f t="shared" si="238"/>
        <v>2.5016035920461834E-2</v>
      </c>
      <c r="U279" s="18">
        <f t="shared" si="239"/>
        <v>0.49454778704297625</v>
      </c>
      <c r="V279" s="18">
        <f t="shared" si="240"/>
        <v>2.052597819114817E-2</v>
      </c>
      <c r="Y279" s="19">
        <f t="shared" si="241"/>
        <v>2002</v>
      </c>
      <c r="Z279">
        <v>1559</v>
      </c>
      <c r="AA279">
        <v>1122</v>
      </c>
      <c r="AB279">
        <v>936</v>
      </c>
      <c r="AC279">
        <v>9</v>
      </c>
      <c r="AD279">
        <v>860</v>
      </c>
      <c r="AE279">
        <v>306</v>
      </c>
      <c r="AF279">
        <v>500</v>
      </c>
      <c r="AG279">
        <v>588</v>
      </c>
      <c r="AH279">
        <v>192</v>
      </c>
      <c r="AI279">
        <v>679</v>
      </c>
      <c r="AJ279">
        <v>92</v>
      </c>
      <c r="AK279">
        <v>717</v>
      </c>
      <c r="AL279">
        <v>60</v>
      </c>
      <c r="AM279">
        <v>741</v>
      </c>
      <c r="AN279">
        <v>51</v>
      </c>
      <c r="AO279">
        <v>762</v>
      </c>
      <c r="AP279">
        <v>39</v>
      </c>
      <c r="AQ279">
        <v>771</v>
      </c>
      <c r="AR279">
        <v>32</v>
      </c>
    </row>
    <row r="280" spans="1:44" x14ac:dyDescent="0.2">
      <c r="A280" s="12">
        <f t="shared" si="242"/>
        <v>2003</v>
      </c>
      <c r="B280" s="13">
        <f t="shared" si="224"/>
        <v>1411</v>
      </c>
      <c r="C280" s="14">
        <v>22.5</v>
      </c>
      <c r="D280" s="15">
        <v>1081</v>
      </c>
      <c r="E280" s="16">
        <f t="shared" si="225"/>
        <v>0.70659107016300493</v>
      </c>
      <c r="F280" s="16">
        <f t="shared" si="226"/>
        <v>0.59957476966690293</v>
      </c>
      <c r="G280" s="16">
        <f t="shared" si="243"/>
        <v>1.2756909992912827E-2</v>
      </c>
      <c r="H280" s="16">
        <f t="shared" si="244"/>
        <v>0.56839121190644937</v>
      </c>
      <c r="I280" s="16">
        <f t="shared" si="227"/>
        <v>0.21048901488306165</v>
      </c>
      <c r="J280" s="16">
        <f t="shared" si="228"/>
        <v>0.33380581148121902</v>
      </c>
      <c r="K280" s="16">
        <f t="shared" si="229"/>
        <v>0.39617292700212614</v>
      </c>
      <c r="L280" s="16">
        <f t="shared" si="230"/>
        <v>0.13040396881644223</v>
      </c>
      <c r="M280" s="16">
        <f t="shared" si="231"/>
        <v>0.45854004252303332</v>
      </c>
      <c r="N280" s="16">
        <f t="shared" si="232"/>
        <v>8.0085046066619425E-2</v>
      </c>
      <c r="O280" s="16">
        <f t="shared" si="233"/>
        <v>0.49043231750531535</v>
      </c>
      <c r="P280" s="16">
        <f t="shared" si="234"/>
        <v>4.8192771084337352E-2</v>
      </c>
      <c r="Q280" s="16">
        <f t="shared" si="235"/>
        <v>0.5081502480510276</v>
      </c>
      <c r="R280" s="16">
        <f t="shared" si="236"/>
        <v>2.7639971651311126E-2</v>
      </c>
      <c r="S280" s="16">
        <f t="shared" si="237"/>
        <v>0.51878100637845503</v>
      </c>
      <c r="T280" s="16">
        <f t="shared" si="238"/>
        <v>2.0552799433026223E-2</v>
      </c>
      <c r="U280" s="18">
        <f t="shared" ref="U280" si="245">+IF(ISNUMBER(AQ280),AQ280/B280,0)</f>
        <v>0.5209071580439405</v>
      </c>
      <c r="V280" s="18">
        <f t="shared" ref="V280" si="246">+IF(ISNUMBER(AR280),AR280/B280,0)</f>
        <v>1.4883061658398299E-2</v>
      </c>
      <c r="Y280" s="19">
        <f t="shared" si="241"/>
        <v>2003</v>
      </c>
      <c r="Z280">
        <v>1411</v>
      </c>
      <c r="AA280">
        <v>997</v>
      </c>
      <c r="AB280">
        <v>846</v>
      </c>
      <c r="AC280">
        <v>18</v>
      </c>
      <c r="AD280">
        <v>802</v>
      </c>
      <c r="AE280">
        <v>297</v>
      </c>
      <c r="AF280">
        <v>471</v>
      </c>
      <c r="AG280">
        <v>559</v>
      </c>
      <c r="AH280">
        <v>184</v>
      </c>
      <c r="AI280">
        <v>647</v>
      </c>
      <c r="AJ280">
        <v>113</v>
      </c>
      <c r="AK280">
        <v>692</v>
      </c>
      <c r="AL280">
        <v>68</v>
      </c>
      <c r="AM280">
        <v>717</v>
      </c>
      <c r="AN280">
        <v>39</v>
      </c>
      <c r="AO280">
        <v>732</v>
      </c>
      <c r="AP280">
        <v>29</v>
      </c>
      <c r="AQ280">
        <v>735</v>
      </c>
      <c r="AR280">
        <v>21</v>
      </c>
    </row>
    <row r="281" spans="1:44" x14ac:dyDescent="0.2">
      <c r="A281" s="12">
        <f t="shared" si="242"/>
        <v>2004</v>
      </c>
      <c r="B281" s="13">
        <f t="shared" si="224"/>
        <v>1489</v>
      </c>
      <c r="C281" s="14">
        <v>22.5</v>
      </c>
      <c r="D281" s="15">
        <v>1077</v>
      </c>
      <c r="E281" s="16">
        <f t="shared" si="225"/>
        <v>0.72397582269979854</v>
      </c>
      <c r="F281" s="16">
        <f t="shared" si="226"/>
        <v>0.59704499664204169</v>
      </c>
      <c r="G281" s="16">
        <f t="shared" si="243"/>
        <v>7.3875083948959034E-3</v>
      </c>
      <c r="H281" s="16">
        <f t="shared" si="244"/>
        <v>0.55070517125587648</v>
      </c>
      <c r="I281" s="16">
        <f t="shared" si="227"/>
        <v>0.21692411014103424</v>
      </c>
      <c r="J281" s="16">
        <f t="shared" si="228"/>
        <v>0.30557421087978509</v>
      </c>
      <c r="K281" s="16">
        <f t="shared" si="229"/>
        <v>0.39691067830758897</v>
      </c>
      <c r="L281" s="16">
        <f t="shared" si="230"/>
        <v>0.11215580926796508</v>
      </c>
      <c r="M281" s="16">
        <f t="shared" si="231"/>
        <v>0.44996642041638685</v>
      </c>
      <c r="N281" s="16">
        <f t="shared" si="232"/>
        <v>5.7756883814640697E-2</v>
      </c>
      <c r="O281" s="16">
        <f t="shared" si="233"/>
        <v>0.47683008730691739</v>
      </c>
      <c r="P281" s="16">
        <f t="shared" si="234"/>
        <v>3.1564808596373402E-2</v>
      </c>
      <c r="Q281" s="16">
        <f t="shared" si="235"/>
        <v>0.48824714573539291</v>
      </c>
      <c r="R281" s="16">
        <f t="shared" si="236"/>
        <v>2.552048354600403E-2</v>
      </c>
      <c r="S281" s="16">
        <f t="shared" ref="S281:S290" si="247">+IF(ISNUMBER(AO281),AO281/B281,0)</f>
        <v>0.49563465413028879</v>
      </c>
      <c r="T281" s="16">
        <f t="shared" ref="T281:T290" si="248">+IF(ISNUMBER(AP281),AP281/B281,0)</f>
        <v>1.8132975151108125E-2</v>
      </c>
      <c r="U281" s="18">
        <f t="shared" ref="U281:U289" si="249">+IF(ISNUMBER(AQ281),AQ281/B281,0)</f>
        <v>0.50100738750839491</v>
      </c>
      <c r="V281" s="18">
        <f t="shared" ref="V281:V289" si="250">+IF(ISNUMBER(AR281),AR281/B281,0)</f>
        <v>1.6789791806581598E-2</v>
      </c>
      <c r="Y281" s="19">
        <f t="shared" si="241"/>
        <v>2004</v>
      </c>
      <c r="Z281">
        <v>1489</v>
      </c>
      <c r="AA281">
        <v>1078</v>
      </c>
      <c r="AB281">
        <v>889</v>
      </c>
      <c r="AC281">
        <v>11</v>
      </c>
      <c r="AD281">
        <v>820</v>
      </c>
      <c r="AE281">
        <v>323</v>
      </c>
      <c r="AF281">
        <v>455</v>
      </c>
      <c r="AG281">
        <v>591</v>
      </c>
      <c r="AH281">
        <v>167</v>
      </c>
      <c r="AI281">
        <v>670</v>
      </c>
      <c r="AJ281">
        <v>86</v>
      </c>
      <c r="AK281">
        <v>710</v>
      </c>
      <c r="AL281">
        <v>47</v>
      </c>
      <c r="AM281">
        <v>727</v>
      </c>
      <c r="AN281">
        <v>38</v>
      </c>
      <c r="AO281">
        <v>738</v>
      </c>
      <c r="AP281">
        <v>27</v>
      </c>
      <c r="AQ281">
        <v>746</v>
      </c>
      <c r="AR281">
        <v>25</v>
      </c>
    </row>
    <row r="282" spans="1:44" x14ac:dyDescent="0.2">
      <c r="A282" s="12">
        <f t="shared" si="242"/>
        <v>2005</v>
      </c>
      <c r="B282" s="13">
        <f t="shared" si="224"/>
        <v>1459</v>
      </c>
      <c r="C282" s="14">
        <v>23.1</v>
      </c>
      <c r="D282" s="15">
        <v>1098</v>
      </c>
      <c r="E282" s="16">
        <f t="shared" si="225"/>
        <v>0.73886223440712817</v>
      </c>
      <c r="F282" s="16">
        <f t="shared" si="226"/>
        <v>0.63468128855380401</v>
      </c>
      <c r="G282" s="16">
        <f t="shared" si="243"/>
        <v>4.7978067169294038E-3</v>
      </c>
      <c r="H282" s="16">
        <f t="shared" si="244"/>
        <v>0.60520904729266622</v>
      </c>
      <c r="I282" s="16">
        <f t="shared" si="227"/>
        <v>0.22549691569568198</v>
      </c>
      <c r="J282" s="16">
        <f t="shared" si="228"/>
        <v>0.35023989033584646</v>
      </c>
      <c r="K282" s="16">
        <f t="shared" si="229"/>
        <v>0.42769019876627828</v>
      </c>
      <c r="L282" s="16">
        <f t="shared" si="230"/>
        <v>0.12885538039753255</v>
      </c>
      <c r="M282" s="16">
        <f t="shared" si="231"/>
        <v>0.49760109664153529</v>
      </c>
      <c r="N282" s="16">
        <f t="shared" si="232"/>
        <v>6.5113091158327627E-2</v>
      </c>
      <c r="O282" s="16">
        <f t="shared" si="233"/>
        <v>0.52570253598355032</v>
      </c>
      <c r="P282" s="16">
        <f t="shared" si="234"/>
        <v>3.5640849897189859E-2</v>
      </c>
      <c r="Q282" s="16">
        <f t="shared" si="235"/>
        <v>0.53598355037697054</v>
      </c>
      <c r="R282" s="16">
        <f t="shared" si="236"/>
        <v>2.604523646333105E-2</v>
      </c>
      <c r="S282" s="16">
        <f t="shared" si="247"/>
        <v>0.55174777244688145</v>
      </c>
      <c r="T282" s="16">
        <f t="shared" si="248"/>
        <v>2.2618231665524333E-2</v>
      </c>
      <c r="U282" s="18">
        <f t="shared" si="249"/>
        <v>0.55928718300205615</v>
      </c>
      <c r="V282" s="18">
        <f t="shared" si="250"/>
        <v>1.4393420150788211E-2</v>
      </c>
      <c r="Y282" s="19">
        <f t="shared" si="241"/>
        <v>2005</v>
      </c>
      <c r="Z282">
        <v>1459</v>
      </c>
      <c r="AA282">
        <v>1078</v>
      </c>
      <c r="AB282">
        <v>926</v>
      </c>
      <c r="AC282">
        <v>7</v>
      </c>
      <c r="AD282">
        <v>883</v>
      </c>
      <c r="AE282">
        <v>329</v>
      </c>
      <c r="AF282">
        <v>511</v>
      </c>
      <c r="AG282">
        <v>624</v>
      </c>
      <c r="AH282">
        <v>188</v>
      </c>
      <c r="AI282">
        <v>726</v>
      </c>
      <c r="AJ282">
        <v>95</v>
      </c>
      <c r="AK282">
        <v>767</v>
      </c>
      <c r="AL282">
        <v>52</v>
      </c>
      <c r="AM282">
        <v>782</v>
      </c>
      <c r="AN282">
        <v>38</v>
      </c>
      <c r="AO282">
        <v>805</v>
      </c>
      <c r="AP282">
        <v>33</v>
      </c>
      <c r="AQ282">
        <v>816</v>
      </c>
      <c r="AR282">
        <v>21</v>
      </c>
    </row>
    <row r="283" spans="1:44" x14ac:dyDescent="0.2">
      <c r="A283" s="12">
        <f t="shared" si="242"/>
        <v>2006</v>
      </c>
      <c r="B283" s="13">
        <f t="shared" si="224"/>
        <v>1348</v>
      </c>
      <c r="C283" s="14">
        <v>23.2</v>
      </c>
      <c r="D283" s="15">
        <v>1086</v>
      </c>
      <c r="E283" s="16">
        <f t="shared" si="225"/>
        <v>0.74480712166172103</v>
      </c>
      <c r="F283" s="16">
        <f t="shared" si="226"/>
        <v>0.66023738872403559</v>
      </c>
      <c r="G283" s="16">
        <f t="shared" si="243"/>
        <v>1.112759643916914E-2</v>
      </c>
      <c r="H283" s="16">
        <f t="shared" si="244"/>
        <v>0.61350148367952517</v>
      </c>
      <c r="I283" s="16">
        <f t="shared" si="227"/>
        <v>0.23516320474777447</v>
      </c>
      <c r="J283" s="16">
        <f t="shared" si="228"/>
        <v>0.36053412462908013</v>
      </c>
      <c r="K283" s="16">
        <f t="shared" si="229"/>
        <v>0.45326409495548964</v>
      </c>
      <c r="L283" s="16">
        <f t="shared" si="230"/>
        <v>0.12833827893175073</v>
      </c>
      <c r="M283" s="16">
        <f t="shared" si="231"/>
        <v>0.50816023738872407</v>
      </c>
      <c r="N283" s="16">
        <f t="shared" si="232"/>
        <v>6.1572700296735908E-2</v>
      </c>
      <c r="O283" s="16">
        <f t="shared" si="233"/>
        <v>0.52893175074183973</v>
      </c>
      <c r="P283" s="16">
        <f t="shared" si="234"/>
        <v>4.0059347181008904E-2</v>
      </c>
      <c r="Q283" s="16">
        <f t="shared" si="235"/>
        <v>0.54747774480712164</v>
      </c>
      <c r="R283" s="16">
        <f t="shared" si="236"/>
        <v>2.6706231454005934E-2</v>
      </c>
      <c r="S283" s="16">
        <f t="shared" si="247"/>
        <v>0.56008902077151335</v>
      </c>
      <c r="T283" s="16">
        <f t="shared" si="248"/>
        <v>1.112759643916914E-2</v>
      </c>
      <c r="U283" s="18">
        <f t="shared" si="249"/>
        <v>0.56602373887240354</v>
      </c>
      <c r="V283" s="18">
        <f t="shared" si="250"/>
        <v>6.6765578635014835E-3</v>
      </c>
      <c r="Y283" s="19">
        <f t="shared" si="241"/>
        <v>2006</v>
      </c>
      <c r="Z283">
        <v>1348</v>
      </c>
      <c r="AA283">
        <v>1004</v>
      </c>
      <c r="AB283">
        <v>890</v>
      </c>
      <c r="AC283">
        <v>15</v>
      </c>
      <c r="AD283">
        <v>827</v>
      </c>
      <c r="AE283">
        <v>317</v>
      </c>
      <c r="AF283">
        <v>486</v>
      </c>
      <c r="AG283">
        <v>611</v>
      </c>
      <c r="AH283">
        <v>173</v>
      </c>
      <c r="AI283">
        <v>685</v>
      </c>
      <c r="AJ283">
        <v>83</v>
      </c>
      <c r="AK283">
        <v>713</v>
      </c>
      <c r="AL283">
        <v>54</v>
      </c>
      <c r="AM283">
        <v>738</v>
      </c>
      <c r="AN283">
        <v>36</v>
      </c>
      <c r="AO283">
        <v>755</v>
      </c>
      <c r="AP283">
        <v>15</v>
      </c>
      <c r="AQ283">
        <v>763</v>
      </c>
      <c r="AR283">
        <v>9</v>
      </c>
    </row>
    <row r="284" spans="1:44" x14ac:dyDescent="0.2">
      <c r="A284" s="12">
        <f t="shared" si="242"/>
        <v>2007</v>
      </c>
      <c r="B284" s="13">
        <f t="shared" si="224"/>
        <v>1385</v>
      </c>
      <c r="C284" s="14">
        <v>23</v>
      </c>
      <c r="D284" s="15">
        <v>1080</v>
      </c>
      <c r="E284" s="16">
        <f t="shared" si="225"/>
        <v>0.73574007220216608</v>
      </c>
      <c r="F284" s="16">
        <f t="shared" si="226"/>
        <v>0.64981949458483756</v>
      </c>
      <c r="G284" s="16">
        <f t="shared" si="243"/>
        <v>8.6642599277978339E-3</v>
      </c>
      <c r="H284" s="16">
        <f t="shared" si="244"/>
        <v>0.59422382671480145</v>
      </c>
      <c r="I284" s="16">
        <f t="shared" si="227"/>
        <v>0.24259927797833936</v>
      </c>
      <c r="J284" s="16">
        <f t="shared" si="228"/>
        <v>0.32202166064981952</v>
      </c>
      <c r="K284" s="16">
        <f t="shared" si="229"/>
        <v>0.42888086642599277</v>
      </c>
      <c r="L284" s="16">
        <f t="shared" si="230"/>
        <v>0.11985559566787003</v>
      </c>
      <c r="M284" s="16">
        <f t="shared" si="231"/>
        <v>0.48592057761732854</v>
      </c>
      <c r="N284" s="16">
        <f t="shared" si="232"/>
        <v>5.7761732851985562E-2</v>
      </c>
      <c r="O284" s="16">
        <f t="shared" si="233"/>
        <v>0.51335740072202163</v>
      </c>
      <c r="P284" s="16">
        <f t="shared" si="234"/>
        <v>2.4548736462093861E-2</v>
      </c>
      <c r="Q284" s="16">
        <f t="shared" si="235"/>
        <v>0.51985559566786999</v>
      </c>
      <c r="R284" s="16">
        <f t="shared" si="236"/>
        <v>1.6606498194945848E-2</v>
      </c>
      <c r="S284" s="16">
        <f t="shared" si="247"/>
        <v>0.527797833935018</v>
      </c>
      <c r="T284" s="16">
        <f t="shared" si="248"/>
        <v>1.7328519855595668E-2</v>
      </c>
      <c r="U284" s="18">
        <f t="shared" si="249"/>
        <v>0.53212996389891698</v>
      </c>
      <c r="V284" s="18">
        <f t="shared" si="250"/>
        <v>1.2996389891696752E-2</v>
      </c>
      <c r="Y284" s="19">
        <f t="shared" si="241"/>
        <v>2007</v>
      </c>
      <c r="Z284">
        <v>1385</v>
      </c>
      <c r="AA284">
        <v>1019</v>
      </c>
      <c r="AB284">
        <v>900</v>
      </c>
      <c r="AC284">
        <v>12</v>
      </c>
      <c r="AD284">
        <v>823</v>
      </c>
      <c r="AE284">
        <v>336</v>
      </c>
      <c r="AF284">
        <v>446</v>
      </c>
      <c r="AG284">
        <v>594</v>
      </c>
      <c r="AH284">
        <v>166</v>
      </c>
      <c r="AI284">
        <v>673</v>
      </c>
      <c r="AJ284">
        <v>80</v>
      </c>
      <c r="AK284">
        <v>711</v>
      </c>
      <c r="AL284">
        <v>34</v>
      </c>
      <c r="AM284">
        <v>720</v>
      </c>
      <c r="AN284">
        <v>23</v>
      </c>
      <c r="AO284">
        <v>731</v>
      </c>
      <c r="AP284">
        <v>24</v>
      </c>
      <c r="AQ284">
        <v>737</v>
      </c>
      <c r="AR284">
        <v>18</v>
      </c>
    </row>
    <row r="285" spans="1:44" x14ac:dyDescent="0.2">
      <c r="A285" s="12">
        <f t="shared" si="242"/>
        <v>2008</v>
      </c>
      <c r="B285" s="13">
        <f t="shared" ref="B285:B299" si="251">+IF(ISNUMBER(Z285),Z285,0)</f>
        <v>1501</v>
      </c>
      <c r="C285" s="14">
        <v>23.2</v>
      </c>
      <c r="D285" s="15">
        <v>1082</v>
      </c>
      <c r="E285" s="16">
        <f t="shared" si="225"/>
        <v>0.75682878081279148</v>
      </c>
      <c r="F285" s="16">
        <f t="shared" si="226"/>
        <v>0.6782145236508994</v>
      </c>
      <c r="G285" s="16">
        <f t="shared" si="243"/>
        <v>1.6655562958027982E-2</v>
      </c>
      <c r="H285" s="16">
        <f t="shared" si="244"/>
        <v>0.61758827448367759</v>
      </c>
      <c r="I285" s="16">
        <f t="shared" si="227"/>
        <v>0.25383077948034644</v>
      </c>
      <c r="J285" s="16">
        <f t="shared" si="228"/>
        <v>0.32778147901399068</v>
      </c>
      <c r="K285" s="16">
        <f t="shared" si="229"/>
        <v>0.44370419720186544</v>
      </c>
      <c r="L285" s="16">
        <f t="shared" si="230"/>
        <v>0.11259160559626916</v>
      </c>
      <c r="M285" s="16">
        <f t="shared" si="231"/>
        <v>0.50966022651565623</v>
      </c>
      <c r="N285" s="16">
        <f t="shared" si="232"/>
        <v>5.5296469020652897E-2</v>
      </c>
      <c r="O285" s="16">
        <f t="shared" si="233"/>
        <v>0.53231179213857427</v>
      </c>
      <c r="P285" s="16">
        <f t="shared" si="234"/>
        <v>2.731512325116589E-2</v>
      </c>
      <c r="Q285" s="16">
        <f t="shared" si="235"/>
        <v>0.53830779480346436</v>
      </c>
      <c r="R285" s="16">
        <f t="shared" si="236"/>
        <v>2.5982678214523651E-2</v>
      </c>
      <c r="S285" s="16">
        <f t="shared" si="247"/>
        <v>0.55229846768820789</v>
      </c>
      <c r="T285" s="16">
        <f t="shared" si="248"/>
        <v>1.1325782811459028E-2</v>
      </c>
      <c r="U285" s="18">
        <f t="shared" si="249"/>
        <v>0.55429713524317126</v>
      </c>
      <c r="V285" s="18">
        <f t="shared" si="250"/>
        <v>7.3284477015323115E-3</v>
      </c>
      <c r="Y285" s="19">
        <f t="shared" si="241"/>
        <v>2008</v>
      </c>
      <c r="Z285">
        <v>1501</v>
      </c>
      <c r="AA285">
        <v>1136</v>
      </c>
      <c r="AB285">
        <v>1018</v>
      </c>
      <c r="AC285">
        <v>25</v>
      </c>
      <c r="AD285">
        <v>927</v>
      </c>
      <c r="AE285">
        <v>381</v>
      </c>
      <c r="AF285">
        <v>492</v>
      </c>
      <c r="AG285">
        <v>666</v>
      </c>
      <c r="AH285">
        <v>169</v>
      </c>
      <c r="AI285">
        <v>765</v>
      </c>
      <c r="AJ285">
        <v>83</v>
      </c>
      <c r="AK285">
        <v>799</v>
      </c>
      <c r="AL285">
        <v>41</v>
      </c>
      <c r="AM285">
        <v>808</v>
      </c>
      <c r="AN285">
        <v>39</v>
      </c>
      <c r="AO285">
        <v>829</v>
      </c>
      <c r="AP285">
        <v>17</v>
      </c>
      <c r="AQ285">
        <v>832</v>
      </c>
      <c r="AR285">
        <v>11</v>
      </c>
    </row>
    <row r="286" spans="1:44" x14ac:dyDescent="0.2">
      <c r="A286" s="12">
        <f t="shared" si="242"/>
        <v>2009</v>
      </c>
      <c r="B286" s="13">
        <f t="shared" si="251"/>
        <v>1352</v>
      </c>
      <c r="C286" s="14">
        <v>23.3</v>
      </c>
      <c r="D286" s="15">
        <v>1098</v>
      </c>
      <c r="E286" s="16">
        <f t="shared" si="225"/>
        <v>0.75961538461538458</v>
      </c>
      <c r="F286" s="16">
        <f t="shared" si="226"/>
        <v>0.64349112426035504</v>
      </c>
      <c r="G286" s="16">
        <f t="shared" si="243"/>
        <v>1.3313609467455622E-2</v>
      </c>
      <c r="H286" s="16">
        <f t="shared" si="244"/>
        <v>0.58875739644970415</v>
      </c>
      <c r="I286" s="16">
        <f t="shared" si="227"/>
        <v>0.25295857988165682</v>
      </c>
      <c r="J286" s="16">
        <f t="shared" si="228"/>
        <v>0.30103550295857989</v>
      </c>
      <c r="K286" s="16">
        <f t="shared" si="229"/>
        <v>0.42825443786982248</v>
      </c>
      <c r="L286" s="16">
        <f t="shared" si="230"/>
        <v>0.11168639053254438</v>
      </c>
      <c r="M286" s="16">
        <f t="shared" si="231"/>
        <v>0.48002958579881655</v>
      </c>
      <c r="N286" s="16">
        <f t="shared" si="232"/>
        <v>5.3254437869822487E-2</v>
      </c>
      <c r="O286" s="16">
        <f t="shared" si="233"/>
        <v>0.50295857988165682</v>
      </c>
      <c r="P286" s="16">
        <f t="shared" si="234"/>
        <v>2.5887573964497042E-2</v>
      </c>
      <c r="Q286" s="16">
        <f t="shared" si="235"/>
        <v>0.51331360946745563</v>
      </c>
      <c r="R286" s="16">
        <f t="shared" si="236"/>
        <v>1.9970414201183433E-2</v>
      </c>
      <c r="S286" s="16">
        <f t="shared" si="247"/>
        <v>0.51553254437869822</v>
      </c>
      <c r="T286" s="16">
        <f t="shared" si="248"/>
        <v>1.9230769230769232E-2</v>
      </c>
      <c r="U286" s="18">
        <f t="shared" si="249"/>
        <v>0.52366863905325445</v>
      </c>
      <c r="V286" s="18">
        <f t="shared" si="250"/>
        <v>8.8757396449704144E-3</v>
      </c>
      <c r="Y286" s="19">
        <f t="shared" si="241"/>
        <v>2009</v>
      </c>
      <c r="Z286">
        <v>1352</v>
      </c>
      <c r="AA286">
        <v>1027</v>
      </c>
      <c r="AB286">
        <v>870</v>
      </c>
      <c r="AC286">
        <v>18</v>
      </c>
      <c r="AD286">
        <v>796</v>
      </c>
      <c r="AE286">
        <v>342</v>
      </c>
      <c r="AF286">
        <v>407</v>
      </c>
      <c r="AG286">
        <v>579</v>
      </c>
      <c r="AH286">
        <v>151</v>
      </c>
      <c r="AI286">
        <v>649</v>
      </c>
      <c r="AJ286">
        <v>72</v>
      </c>
      <c r="AK286">
        <v>680</v>
      </c>
      <c r="AL286">
        <v>35</v>
      </c>
      <c r="AM286">
        <v>694</v>
      </c>
      <c r="AN286">
        <v>27</v>
      </c>
      <c r="AO286">
        <v>697</v>
      </c>
      <c r="AP286">
        <v>26</v>
      </c>
      <c r="AQ286">
        <v>708</v>
      </c>
      <c r="AR286">
        <v>12</v>
      </c>
    </row>
    <row r="287" spans="1:44" x14ac:dyDescent="0.2">
      <c r="A287" s="12">
        <f t="shared" si="242"/>
        <v>2010</v>
      </c>
      <c r="B287" s="13">
        <f t="shared" si="251"/>
        <v>1514</v>
      </c>
      <c r="C287" s="14">
        <v>23.6</v>
      </c>
      <c r="D287" s="15">
        <v>1098</v>
      </c>
      <c r="E287" s="16">
        <f t="shared" si="225"/>
        <v>0.75297225891677677</v>
      </c>
      <c r="F287" s="16">
        <f t="shared" si="226"/>
        <v>0.64134742404227207</v>
      </c>
      <c r="G287" s="16">
        <f t="shared" si="243"/>
        <v>1.3870541611624834E-2</v>
      </c>
      <c r="H287" s="16">
        <f t="shared" si="244"/>
        <v>0.607661822985469</v>
      </c>
      <c r="I287" s="16">
        <f t="shared" si="227"/>
        <v>0.25429326287978865</v>
      </c>
      <c r="J287" s="16">
        <f t="shared" si="228"/>
        <v>0.30911492734478202</v>
      </c>
      <c r="K287" s="16">
        <f t="shared" si="229"/>
        <v>0.42932628797886396</v>
      </c>
      <c r="L287" s="16">
        <f t="shared" si="230"/>
        <v>0.1202113606340819</v>
      </c>
      <c r="M287" s="16">
        <f t="shared" si="231"/>
        <v>0.49405548216644651</v>
      </c>
      <c r="N287" s="16">
        <f t="shared" si="232"/>
        <v>5.0198150594451783E-2</v>
      </c>
      <c r="O287" s="16">
        <f t="shared" si="233"/>
        <v>0.512549537648613</v>
      </c>
      <c r="P287" s="16">
        <f t="shared" si="234"/>
        <v>2.5759577278731835E-2</v>
      </c>
      <c r="Q287" s="16">
        <f t="shared" si="235"/>
        <v>0.52047556142668427</v>
      </c>
      <c r="R287" s="16">
        <f t="shared" si="236"/>
        <v>1.5191545574636724E-2</v>
      </c>
      <c r="S287" s="16">
        <f t="shared" si="247"/>
        <v>0.52575957727873179</v>
      </c>
      <c r="T287" s="16">
        <f t="shared" si="248"/>
        <v>1.1889035667107001E-2</v>
      </c>
      <c r="U287" s="18">
        <f t="shared" si="249"/>
        <v>0.52972258916776749</v>
      </c>
      <c r="V287" s="18">
        <f t="shared" si="250"/>
        <v>7.9260237780713338E-3</v>
      </c>
      <c r="Y287" s="19">
        <f t="shared" si="241"/>
        <v>2010</v>
      </c>
      <c r="Z287">
        <v>1514</v>
      </c>
      <c r="AA287">
        <v>1140</v>
      </c>
      <c r="AB287">
        <v>971</v>
      </c>
      <c r="AC287">
        <v>21</v>
      </c>
      <c r="AD287">
        <v>920</v>
      </c>
      <c r="AE287">
        <v>385</v>
      </c>
      <c r="AF287">
        <v>468</v>
      </c>
      <c r="AG287">
        <v>650</v>
      </c>
      <c r="AH287">
        <v>182</v>
      </c>
      <c r="AI287">
        <v>748</v>
      </c>
      <c r="AJ287">
        <v>76</v>
      </c>
      <c r="AK287">
        <v>776</v>
      </c>
      <c r="AL287">
        <v>39</v>
      </c>
      <c r="AM287">
        <v>788</v>
      </c>
      <c r="AN287">
        <v>23</v>
      </c>
      <c r="AO287">
        <v>796</v>
      </c>
      <c r="AP287">
        <v>18</v>
      </c>
      <c r="AQ287">
        <v>802</v>
      </c>
      <c r="AR287">
        <v>12</v>
      </c>
    </row>
    <row r="288" spans="1:44" x14ac:dyDescent="0.2">
      <c r="A288" s="12">
        <f t="shared" si="242"/>
        <v>2011</v>
      </c>
      <c r="B288" s="13">
        <f t="shared" si="251"/>
        <v>1033</v>
      </c>
      <c r="C288" s="14">
        <v>23.7</v>
      </c>
      <c r="D288" s="15">
        <v>1095</v>
      </c>
      <c r="E288" s="16">
        <f t="shared" si="225"/>
        <v>0.76476282671829621</v>
      </c>
      <c r="F288" s="16">
        <f t="shared" si="226"/>
        <v>0.66021297192642792</v>
      </c>
      <c r="G288" s="16">
        <f t="shared" si="243"/>
        <v>7.7444336882865443E-3</v>
      </c>
      <c r="H288" s="16">
        <f t="shared" si="244"/>
        <v>0.60696999031945786</v>
      </c>
      <c r="I288" s="16">
        <f t="shared" si="227"/>
        <v>0.3068731848983543</v>
      </c>
      <c r="J288" s="16">
        <f t="shared" si="228"/>
        <v>0.27395934172313652</v>
      </c>
      <c r="K288" s="16">
        <f t="shared" si="229"/>
        <v>0.46757018393030009</v>
      </c>
      <c r="L288" s="16">
        <f t="shared" si="230"/>
        <v>8.325266214908035E-2</v>
      </c>
      <c r="M288" s="16">
        <f t="shared" si="231"/>
        <v>0.52274927395934168</v>
      </c>
      <c r="N288" s="16">
        <f t="shared" si="232"/>
        <v>3.5818005808325268E-2</v>
      </c>
      <c r="O288" s="16">
        <f t="shared" si="233"/>
        <v>0.53823814133591485</v>
      </c>
      <c r="P288" s="16">
        <f t="shared" si="234"/>
        <v>2.516940948693127E-2</v>
      </c>
      <c r="Q288" s="16">
        <f t="shared" si="235"/>
        <v>0.54985479186834463</v>
      </c>
      <c r="R288" s="16">
        <f t="shared" si="236"/>
        <v>1.5488867376573089E-2</v>
      </c>
      <c r="S288" s="16">
        <f t="shared" si="247"/>
        <v>0.55469506292352366</v>
      </c>
      <c r="T288" s="16">
        <f t="shared" si="248"/>
        <v>9.6805421103581795E-3</v>
      </c>
      <c r="U288" s="18">
        <f t="shared" si="249"/>
        <v>0.55663117134559537</v>
      </c>
      <c r="V288" s="18">
        <f t="shared" si="250"/>
        <v>5.8083252662149082E-3</v>
      </c>
      <c r="Y288" s="19">
        <f t="shared" si="241"/>
        <v>2011</v>
      </c>
      <c r="Z288">
        <v>1033</v>
      </c>
      <c r="AA288">
        <v>790</v>
      </c>
      <c r="AB288">
        <v>682</v>
      </c>
      <c r="AC288">
        <v>8</v>
      </c>
      <c r="AD288">
        <v>627</v>
      </c>
      <c r="AE288">
        <v>317</v>
      </c>
      <c r="AF288">
        <v>283</v>
      </c>
      <c r="AG288">
        <v>483</v>
      </c>
      <c r="AH288">
        <v>86</v>
      </c>
      <c r="AI288">
        <v>540</v>
      </c>
      <c r="AJ288">
        <v>37</v>
      </c>
      <c r="AK288">
        <v>556</v>
      </c>
      <c r="AL288">
        <v>26</v>
      </c>
      <c r="AM288">
        <v>568</v>
      </c>
      <c r="AN288">
        <v>16</v>
      </c>
      <c r="AO288">
        <v>573</v>
      </c>
      <c r="AP288">
        <v>10</v>
      </c>
      <c r="AQ288">
        <v>575</v>
      </c>
      <c r="AR288">
        <v>6</v>
      </c>
    </row>
    <row r="289" spans="1:44" x14ac:dyDescent="0.2">
      <c r="A289" s="12">
        <f t="shared" si="242"/>
        <v>2012</v>
      </c>
      <c r="B289" s="13">
        <f t="shared" si="251"/>
        <v>1125</v>
      </c>
      <c r="C289" s="14">
        <v>23.9</v>
      </c>
      <c r="D289" s="15">
        <v>1096</v>
      </c>
      <c r="E289" s="16">
        <f t="shared" si="225"/>
        <v>0.75288888888888894</v>
      </c>
      <c r="F289" s="16">
        <f t="shared" si="226"/>
        <v>0.65688888888888886</v>
      </c>
      <c r="G289" s="16">
        <f t="shared" si="243"/>
        <v>1.3333333333333334E-2</v>
      </c>
      <c r="H289" s="16">
        <f t="shared" si="244"/>
        <v>0.59199999999999997</v>
      </c>
      <c r="I289" s="16">
        <f t="shared" si="227"/>
        <v>0.28533333333333333</v>
      </c>
      <c r="J289" s="16">
        <f t="shared" si="228"/>
        <v>0.28711111111111109</v>
      </c>
      <c r="K289" s="16">
        <f t="shared" si="229"/>
        <v>0.47466666666666668</v>
      </c>
      <c r="L289" s="16">
        <f t="shared" si="230"/>
        <v>8.7111111111111111E-2</v>
      </c>
      <c r="M289" s="16">
        <f t="shared" si="231"/>
        <v>0.51822222222222225</v>
      </c>
      <c r="N289" s="16">
        <f t="shared" si="232"/>
        <v>4.3555555555555556E-2</v>
      </c>
      <c r="O289" s="16">
        <f t="shared" si="233"/>
        <v>0.53511111111111109</v>
      </c>
      <c r="P289" s="16">
        <f t="shared" si="234"/>
        <v>1.6E-2</v>
      </c>
      <c r="Q289" s="16">
        <f t="shared" si="235"/>
        <v>0.54133333333333333</v>
      </c>
      <c r="R289" s="16">
        <f t="shared" si="236"/>
        <v>1.6E-2</v>
      </c>
      <c r="S289" s="16">
        <f t="shared" si="247"/>
        <v>0.54755555555555557</v>
      </c>
      <c r="T289" s="16">
        <f t="shared" si="248"/>
        <v>8.8888888888888889E-3</v>
      </c>
      <c r="U289" s="18">
        <f t="shared" si="249"/>
        <v>0.55200000000000005</v>
      </c>
      <c r="V289" s="18">
        <f t="shared" si="250"/>
        <v>6.2222222222222219E-3</v>
      </c>
      <c r="Y289" s="19">
        <f t="shared" si="241"/>
        <v>2012</v>
      </c>
      <c r="Z289">
        <v>1125</v>
      </c>
      <c r="AA289">
        <v>847</v>
      </c>
      <c r="AB289">
        <v>739</v>
      </c>
      <c r="AC289">
        <v>15</v>
      </c>
      <c r="AD289">
        <v>666</v>
      </c>
      <c r="AE289">
        <v>321</v>
      </c>
      <c r="AF289">
        <v>323</v>
      </c>
      <c r="AG289">
        <v>534</v>
      </c>
      <c r="AH289">
        <v>98</v>
      </c>
      <c r="AI289">
        <v>583</v>
      </c>
      <c r="AJ289">
        <v>49</v>
      </c>
      <c r="AK289">
        <v>602</v>
      </c>
      <c r="AL289">
        <v>18</v>
      </c>
      <c r="AM289">
        <v>609</v>
      </c>
      <c r="AN289">
        <v>18</v>
      </c>
      <c r="AO289">
        <v>616</v>
      </c>
      <c r="AP289">
        <v>10</v>
      </c>
      <c r="AQ289">
        <v>621</v>
      </c>
      <c r="AR289">
        <v>7</v>
      </c>
    </row>
    <row r="290" spans="1:44" x14ac:dyDescent="0.2">
      <c r="A290" s="12">
        <f t="shared" si="242"/>
        <v>2013</v>
      </c>
      <c r="B290" s="13">
        <f t="shared" si="251"/>
        <v>1122</v>
      </c>
      <c r="C290" s="14">
        <v>23.7</v>
      </c>
      <c r="D290" s="15">
        <v>1093</v>
      </c>
      <c r="E290" s="16">
        <f t="shared" si="225"/>
        <v>0.73172905525846699</v>
      </c>
      <c r="F290" s="16">
        <f t="shared" si="226"/>
        <v>0.64616755793226377</v>
      </c>
      <c r="G290" s="16">
        <f t="shared" si="243"/>
        <v>2.5846702317290554E-2</v>
      </c>
      <c r="H290" s="16">
        <f t="shared" si="244"/>
        <v>0.571301247771836</v>
      </c>
      <c r="I290" s="16">
        <f t="shared" si="227"/>
        <v>0.31639928698752229</v>
      </c>
      <c r="J290" s="16">
        <f t="shared" si="228"/>
        <v>0.24242424242424243</v>
      </c>
      <c r="K290" s="16">
        <f t="shared" si="229"/>
        <v>0.45632798573975042</v>
      </c>
      <c r="L290" s="16">
        <f t="shared" si="230"/>
        <v>7.3083778966131913E-2</v>
      </c>
      <c r="M290" s="16">
        <f t="shared" si="231"/>
        <v>0.49643493761140822</v>
      </c>
      <c r="N290" s="16">
        <f t="shared" si="232"/>
        <v>3.8324420677361852E-2</v>
      </c>
      <c r="O290" s="16">
        <f t="shared" si="233"/>
        <v>0.51426024955436722</v>
      </c>
      <c r="P290" s="16">
        <f t="shared" si="234"/>
        <v>2.1390374331550801E-2</v>
      </c>
      <c r="Q290" s="16">
        <f t="shared" si="235"/>
        <v>0.52049910873440286</v>
      </c>
      <c r="R290" s="16">
        <f t="shared" si="236"/>
        <v>1.6934046345811051E-2</v>
      </c>
      <c r="S290" s="16">
        <f t="shared" si="247"/>
        <v>0.53030303030303028</v>
      </c>
      <c r="T290" s="16">
        <f t="shared" si="248"/>
        <v>7.1301247771836003E-3</v>
      </c>
      <c r="Y290" s="19">
        <f t="shared" si="241"/>
        <v>2013</v>
      </c>
      <c r="Z290">
        <v>1122</v>
      </c>
      <c r="AA290">
        <v>821</v>
      </c>
      <c r="AB290">
        <v>725</v>
      </c>
      <c r="AC290">
        <v>29</v>
      </c>
      <c r="AD290">
        <v>641</v>
      </c>
      <c r="AE290">
        <v>355</v>
      </c>
      <c r="AF290">
        <v>272</v>
      </c>
      <c r="AG290">
        <v>512</v>
      </c>
      <c r="AH290">
        <v>82</v>
      </c>
      <c r="AI290">
        <v>557</v>
      </c>
      <c r="AJ290">
        <v>43</v>
      </c>
      <c r="AK290">
        <v>577</v>
      </c>
      <c r="AL290">
        <v>24</v>
      </c>
      <c r="AM290">
        <v>584</v>
      </c>
      <c r="AN290">
        <v>19</v>
      </c>
      <c r="AO290">
        <v>595</v>
      </c>
      <c r="AP290">
        <v>8</v>
      </c>
    </row>
    <row r="291" spans="1:44" x14ac:dyDescent="0.2">
      <c r="A291" s="12">
        <f t="shared" si="242"/>
        <v>2014</v>
      </c>
      <c r="B291" s="13">
        <f t="shared" si="251"/>
        <v>1207</v>
      </c>
      <c r="C291" s="14">
        <v>23.7</v>
      </c>
      <c r="D291" s="15">
        <v>1106</v>
      </c>
      <c r="E291" s="16">
        <f t="shared" si="225"/>
        <v>0.75807787903893953</v>
      </c>
      <c r="F291" s="16">
        <f t="shared" si="226"/>
        <v>0.62966031483015739</v>
      </c>
      <c r="G291" s="16">
        <f t="shared" si="243"/>
        <v>2.6512013256006627E-2</v>
      </c>
      <c r="H291" s="16">
        <f t="shared" si="244"/>
        <v>0.57912178956089477</v>
      </c>
      <c r="I291" s="16">
        <f t="shared" si="227"/>
        <v>0.31648715824357915</v>
      </c>
      <c r="J291" s="16">
        <f t="shared" si="228"/>
        <v>0.25434962717481358</v>
      </c>
      <c r="K291" s="16">
        <f t="shared" si="229"/>
        <v>0.46810273405136704</v>
      </c>
      <c r="L291" s="16">
        <f t="shared" si="230"/>
        <v>8.3678541839270926E-2</v>
      </c>
      <c r="M291" s="16">
        <f t="shared" si="231"/>
        <v>0.51367025683512846</v>
      </c>
      <c r="N291" s="16">
        <f t="shared" si="232"/>
        <v>4.4739022369511182E-2</v>
      </c>
      <c r="O291" s="16">
        <f t="shared" si="233"/>
        <v>0.53189726594863296</v>
      </c>
      <c r="P291" s="16">
        <f t="shared" si="234"/>
        <v>2.7340513670256836E-2</v>
      </c>
      <c r="Q291" s="16">
        <f t="shared" si="235"/>
        <v>0.54432477216238606</v>
      </c>
      <c r="R291" s="16">
        <f t="shared" si="236"/>
        <v>1.15990057995029E-2</v>
      </c>
      <c r="S291" s="20"/>
      <c r="T291" s="20"/>
      <c r="Y291" s="19">
        <f t="shared" si="241"/>
        <v>2014</v>
      </c>
      <c r="Z291">
        <v>1207</v>
      </c>
      <c r="AA291">
        <v>915</v>
      </c>
      <c r="AB291">
        <v>760</v>
      </c>
      <c r="AC291">
        <v>32</v>
      </c>
      <c r="AD291">
        <v>699</v>
      </c>
      <c r="AE291">
        <v>382</v>
      </c>
      <c r="AF291">
        <v>307</v>
      </c>
      <c r="AG291">
        <v>565</v>
      </c>
      <c r="AH291">
        <v>101</v>
      </c>
      <c r="AI291">
        <v>620</v>
      </c>
      <c r="AJ291">
        <v>54</v>
      </c>
      <c r="AK291">
        <v>642</v>
      </c>
      <c r="AL291">
        <v>33</v>
      </c>
      <c r="AM291">
        <v>657</v>
      </c>
      <c r="AN291">
        <v>14</v>
      </c>
    </row>
    <row r="292" spans="1:44" x14ac:dyDescent="0.2">
      <c r="A292" s="12">
        <f t="shared" si="242"/>
        <v>2015</v>
      </c>
      <c r="B292" s="13">
        <f t="shared" si="251"/>
        <v>1015</v>
      </c>
      <c r="C292" s="14">
        <v>23.8</v>
      </c>
      <c r="D292" s="15">
        <v>1107</v>
      </c>
      <c r="E292" s="16">
        <f t="shared" si="225"/>
        <v>0.73004926108374379</v>
      </c>
      <c r="F292" s="16">
        <f t="shared" si="226"/>
        <v>0.61280788177339907</v>
      </c>
      <c r="G292" s="16">
        <f t="shared" si="243"/>
        <v>2.2660098522167486E-2</v>
      </c>
      <c r="H292" s="16">
        <f t="shared" si="244"/>
        <v>0.54482758620689653</v>
      </c>
      <c r="I292" s="16">
        <f t="shared" si="227"/>
        <v>0.34581280788177338</v>
      </c>
      <c r="J292" s="16">
        <f t="shared" si="228"/>
        <v>0.19507389162561575</v>
      </c>
      <c r="K292" s="16">
        <f t="shared" si="229"/>
        <v>0.47093596059113302</v>
      </c>
      <c r="L292" s="16">
        <f t="shared" si="230"/>
        <v>5.123152709359606E-2</v>
      </c>
      <c r="M292" s="16">
        <f t="shared" si="231"/>
        <v>0.50443349753694577</v>
      </c>
      <c r="N292" s="16">
        <f t="shared" si="232"/>
        <v>2.9556650246305417E-2</v>
      </c>
      <c r="O292" s="16">
        <f t="shared" si="233"/>
        <v>0.51822660098522166</v>
      </c>
      <c r="P292" s="16">
        <f t="shared" si="234"/>
        <v>1.083743842364532E-2</v>
      </c>
      <c r="Q292" s="20"/>
      <c r="R292" s="20"/>
      <c r="S292" s="20"/>
      <c r="T292" s="20"/>
      <c r="Y292" s="19">
        <f t="shared" si="241"/>
        <v>2015</v>
      </c>
      <c r="Z292">
        <v>1015</v>
      </c>
      <c r="AA292">
        <v>741</v>
      </c>
      <c r="AB292">
        <v>622</v>
      </c>
      <c r="AC292">
        <v>23</v>
      </c>
      <c r="AD292">
        <v>553</v>
      </c>
      <c r="AE292">
        <v>351</v>
      </c>
      <c r="AF292">
        <v>198</v>
      </c>
      <c r="AG292">
        <v>478</v>
      </c>
      <c r="AH292">
        <v>52</v>
      </c>
      <c r="AI292">
        <v>512</v>
      </c>
      <c r="AJ292">
        <v>30</v>
      </c>
      <c r="AK292">
        <v>526</v>
      </c>
      <c r="AL292">
        <v>11</v>
      </c>
    </row>
    <row r="293" spans="1:44" x14ac:dyDescent="0.2">
      <c r="A293" s="12">
        <f t="shared" si="242"/>
        <v>2016</v>
      </c>
      <c r="B293" s="13">
        <f t="shared" si="251"/>
        <v>944</v>
      </c>
      <c r="C293" s="14">
        <v>23.5</v>
      </c>
      <c r="D293" s="15">
        <v>1093</v>
      </c>
      <c r="E293" s="16">
        <f t="shared" si="225"/>
        <v>0.72563559322033899</v>
      </c>
      <c r="F293" s="16">
        <f t="shared" si="226"/>
        <v>0.6048728813559322</v>
      </c>
      <c r="G293" s="16">
        <f t="shared" si="243"/>
        <v>2.6483050847457626E-2</v>
      </c>
      <c r="H293" s="16">
        <f t="shared" si="244"/>
        <v>0.54449152542372881</v>
      </c>
      <c r="I293" s="16">
        <f t="shared" si="227"/>
        <v>0.3125</v>
      </c>
      <c r="J293" s="16">
        <f t="shared" si="228"/>
        <v>0.22457627118644069</v>
      </c>
      <c r="K293" s="16">
        <f t="shared" si="229"/>
        <v>0.45338983050847459</v>
      </c>
      <c r="L293" s="16">
        <f t="shared" si="230"/>
        <v>7.2033898305084748E-2</v>
      </c>
      <c r="M293" s="16">
        <f t="shared" si="231"/>
        <v>0.4989406779661017</v>
      </c>
      <c r="N293" s="16">
        <f t="shared" si="232"/>
        <v>2.9661016949152543E-2</v>
      </c>
      <c r="O293" s="20"/>
      <c r="P293" s="20"/>
      <c r="Q293" s="20"/>
      <c r="R293" s="20"/>
      <c r="S293" s="20"/>
      <c r="T293" s="20"/>
      <c r="Y293" s="19">
        <f t="shared" si="241"/>
        <v>2016</v>
      </c>
      <c r="Z293">
        <v>944</v>
      </c>
      <c r="AA293">
        <v>685</v>
      </c>
      <c r="AB293">
        <v>571</v>
      </c>
      <c r="AC293">
        <v>25</v>
      </c>
      <c r="AD293">
        <v>514</v>
      </c>
      <c r="AE293">
        <v>295</v>
      </c>
      <c r="AF293">
        <v>212</v>
      </c>
      <c r="AG293">
        <v>428</v>
      </c>
      <c r="AH293">
        <v>68</v>
      </c>
      <c r="AI293">
        <v>471</v>
      </c>
      <c r="AJ293">
        <v>28</v>
      </c>
    </row>
    <row r="294" spans="1:44" x14ac:dyDescent="0.2">
      <c r="A294" s="12">
        <f t="shared" si="242"/>
        <v>2017</v>
      </c>
      <c r="B294" s="13">
        <f t="shared" si="251"/>
        <v>969</v>
      </c>
      <c r="C294" s="14">
        <v>23.8</v>
      </c>
      <c r="D294" s="15">
        <v>1123</v>
      </c>
      <c r="E294" s="16">
        <f t="shared" si="225"/>
        <v>0.70897832817337458</v>
      </c>
      <c r="F294" s="16">
        <f t="shared" si="226"/>
        <v>0.5975232198142415</v>
      </c>
      <c r="G294" s="16">
        <f t="shared" si="243"/>
        <v>4.1279669762641899E-2</v>
      </c>
      <c r="H294" s="16">
        <f t="shared" si="244"/>
        <v>0.51909184726522184</v>
      </c>
      <c r="I294" s="16">
        <f t="shared" si="227"/>
        <v>0.33126934984520123</v>
      </c>
      <c r="J294" s="16">
        <f t="shared" si="228"/>
        <v>0.20949432404540763</v>
      </c>
      <c r="K294" s="16">
        <f t="shared" si="229"/>
        <v>0.44169246646026833</v>
      </c>
      <c r="L294" s="16">
        <f t="shared" si="230"/>
        <v>7.0175438596491224E-2</v>
      </c>
      <c r="M294" s="20"/>
      <c r="N294" s="20"/>
      <c r="O294" s="20"/>
      <c r="P294" s="20"/>
      <c r="Q294" s="20"/>
      <c r="R294" s="20"/>
      <c r="S294" s="20"/>
      <c r="T294" s="20"/>
      <c r="Y294" s="19">
        <f t="shared" si="241"/>
        <v>2017</v>
      </c>
      <c r="Z294">
        <v>969</v>
      </c>
      <c r="AA294">
        <v>687</v>
      </c>
      <c r="AB294">
        <v>579</v>
      </c>
      <c r="AC294">
        <v>40</v>
      </c>
      <c r="AD294">
        <v>503</v>
      </c>
      <c r="AE294">
        <v>321</v>
      </c>
      <c r="AF294">
        <v>203</v>
      </c>
      <c r="AG294">
        <v>428</v>
      </c>
      <c r="AH294">
        <v>68</v>
      </c>
    </row>
    <row r="295" spans="1:44" x14ac:dyDescent="0.2">
      <c r="A295" s="12">
        <f t="shared" si="242"/>
        <v>2018</v>
      </c>
      <c r="B295" s="13">
        <f t="shared" si="251"/>
        <v>853</v>
      </c>
      <c r="C295" s="14">
        <v>23.7</v>
      </c>
      <c r="D295" s="15">
        <v>1155</v>
      </c>
      <c r="E295" s="16">
        <f t="shared" si="225"/>
        <v>0.73622508792497066</v>
      </c>
      <c r="F295" s="16">
        <f t="shared" si="226"/>
        <v>0.62016412661195774</v>
      </c>
      <c r="G295" s="16">
        <f t="shared" si="243"/>
        <v>3.5169988276670575E-2</v>
      </c>
      <c r="H295" s="16">
        <f t="shared" si="244"/>
        <v>0.55334114888628372</v>
      </c>
      <c r="I295" s="16">
        <f t="shared" si="227"/>
        <v>0.36576787807737399</v>
      </c>
      <c r="J295" s="16">
        <f t="shared" si="228"/>
        <v>0.20281359906213364</v>
      </c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Y295" s="19">
        <f t="shared" si="241"/>
        <v>2018</v>
      </c>
      <c r="Z295">
        <v>853</v>
      </c>
      <c r="AA295">
        <v>628</v>
      </c>
      <c r="AB295">
        <v>529</v>
      </c>
      <c r="AC295">
        <v>30</v>
      </c>
      <c r="AD295">
        <v>472</v>
      </c>
      <c r="AE295">
        <v>312</v>
      </c>
      <c r="AF295">
        <v>173</v>
      </c>
    </row>
    <row r="296" spans="1:44" x14ac:dyDescent="0.2">
      <c r="A296" s="12">
        <f t="shared" si="242"/>
        <v>2019</v>
      </c>
      <c r="B296" s="13">
        <f t="shared" si="251"/>
        <v>850</v>
      </c>
      <c r="C296" s="14">
        <v>23.5</v>
      </c>
      <c r="D296" s="15">
        <v>1151</v>
      </c>
      <c r="E296" s="16">
        <f t="shared" si="225"/>
        <v>0.76</v>
      </c>
      <c r="F296" s="16">
        <f t="shared" si="226"/>
        <v>0.68470588235294116</v>
      </c>
      <c r="G296" s="16">
        <f t="shared" si="243"/>
        <v>0.06</v>
      </c>
      <c r="H296" s="16">
        <f t="shared" si="244"/>
        <v>0.56235294117647061</v>
      </c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Y296" s="19">
        <f t="shared" si="241"/>
        <v>2019</v>
      </c>
      <c r="Z296">
        <v>850</v>
      </c>
      <c r="AA296">
        <v>646</v>
      </c>
      <c r="AB296">
        <v>582</v>
      </c>
      <c r="AC296">
        <v>51</v>
      </c>
      <c r="AD296">
        <v>478</v>
      </c>
    </row>
    <row r="297" spans="1:44" x14ac:dyDescent="0.2">
      <c r="A297" s="12">
        <f t="shared" si="242"/>
        <v>2020</v>
      </c>
      <c r="B297" s="13">
        <f t="shared" si="251"/>
        <v>602</v>
      </c>
      <c r="C297" s="14">
        <v>24</v>
      </c>
      <c r="D297" s="15">
        <v>1152</v>
      </c>
      <c r="E297" s="16">
        <f t="shared" si="225"/>
        <v>0.77574750830564787</v>
      </c>
      <c r="F297" s="16">
        <f t="shared" si="226"/>
        <v>0.654485049833887</v>
      </c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Y297" s="19">
        <f t="shared" si="241"/>
        <v>2020</v>
      </c>
      <c r="Z297">
        <v>602</v>
      </c>
      <c r="AA297">
        <v>467</v>
      </c>
      <c r="AB297">
        <v>394</v>
      </c>
    </row>
    <row r="298" spans="1:44" x14ac:dyDescent="0.2">
      <c r="A298" s="12">
        <f t="shared" si="242"/>
        <v>2021</v>
      </c>
      <c r="B298" s="13">
        <f t="shared" si="251"/>
        <v>941</v>
      </c>
      <c r="C298" s="14">
        <v>23.1</v>
      </c>
      <c r="D298" s="15">
        <v>1168</v>
      </c>
      <c r="E298" s="16">
        <f t="shared" si="225"/>
        <v>0.74070138150903297</v>
      </c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Y298" s="19">
        <f t="shared" si="241"/>
        <v>2021</v>
      </c>
      <c r="Z298">
        <v>941</v>
      </c>
      <c r="AA298">
        <v>697</v>
      </c>
    </row>
    <row r="299" spans="1:44" x14ac:dyDescent="0.2">
      <c r="A299" s="12">
        <f t="shared" si="242"/>
        <v>2022</v>
      </c>
      <c r="B299" s="13">
        <f t="shared" si="251"/>
        <v>986</v>
      </c>
      <c r="C299" s="14">
        <v>23.1</v>
      </c>
      <c r="D299" s="15">
        <v>1175</v>
      </c>
      <c r="E299" s="21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Y299" s="19">
        <f t="shared" si="241"/>
        <v>2022</v>
      </c>
      <c r="Z299">
        <v>986</v>
      </c>
    </row>
    <row r="300" spans="1:44" x14ac:dyDescent="0.2">
      <c r="A300" s="45"/>
      <c r="B300" s="23"/>
      <c r="C300" s="24"/>
      <c r="D300" s="25"/>
      <c r="E300" s="21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Y300" s="19"/>
    </row>
    <row r="301" spans="1:44" x14ac:dyDescent="0.2">
      <c r="Y301" s="19"/>
    </row>
    <row r="302" spans="1:44" x14ac:dyDescent="0.2">
      <c r="A302" s="26" t="s">
        <v>24</v>
      </c>
      <c r="B302" s="13">
        <f>AVERAGE(B278:B299)</f>
        <v>1192.7272727272727</v>
      </c>
      <c r="C302" s="27">
        <f>AVERAGE(C278:C299)</f>
        <v>23.304545454545451</v>
      </c>
      <c r="D302" s="15">
        <f>AVERAGE(D278:D299)</f>
        <v>1107.4545454545455</v>
      </c>
      <c r="E302" s="16">
        <f>AVERAGE(E278:E298)</f>
        <v>0.73985221614016561</v>
      </c>
      <c r="F302" s="16">
        <f>AVERAGE(F278:F297)</f>
        <v>0.63320153396411816</v>
      </c>
      <c r="G302" s="16">
        <f>AVERAGE(G278:G296)</f>
        <v>1.9166824614346285E-2</v>
      </c>
      <c r="H302" s="16">
        <f>AVERAGE(H278:H296)</f>
        <v>0.57482358767064512</v>
      </c>
      <c r="I302" s="16">
        <f>AVERAGE(I278:I295)</f>
        <v>0.27068262973428892</v>
      </c>
      <c r="J302" s="16">
        <f>AVERAGE(J278:J295)</f>
        <v>0.28604902184092568</v>
      </c>
      <c r="K302" s="16">
        <f>AVERAGE(K278:K294)</f>
        <v>0.43544857613469201</v>
      </c>
      <c r="L302" s="16">
        <f>AVERAGE(L278:L294)</f>
        <v>0.10159919390689358</v>
      </c>
      <c r="M302" s="16">
        <f>AVERAGE(M278:M293)</f>
        <v>0.48908429414819204</v>
      </c>
      <c r="N302" s="16">
        <f>AVERAGE(N278:N293)</f>
        <v>5.1257379311981099E-2</v>
      </c>
      <c r="O302" s="16">
        <f>AVERAGE(O278:O292)</f>
        <v>0.51016424009701222</v>
      </c>
      <c r="P302" s="16">
        <f>AVERAGE(P278:P292)</f>
        <v>2.8789568425798589E-2</v>
      </c>
      <c r="Q302" s="16">
        <f>AVERAGE(Q278:Q291)</f>
        <v>0.52054088452626235</v>
      </c>
      <c r="R302" s="16">
        <f>AVERAGE(R278:R291)</f>
        <v>2.1919603360011551E-2</v>
      </c>
      <c r="S302" s="16">
        <f>AVERAGE(S278:S290)</f>
        <v>0.52782059955115634</v>
      </c>
      <c r="T302" s="16">
        <f>AVERAGE(T278:T290)</f>
        <v>1.621983152978148E-2</v>
      </c>
      <c r="U302" s="16">
        <f>AVERAGE(U278:U289)</f>
        <v>0.53249210773841804</v>
      </c>
      <c r="V302" s="16">
        <f>AVERAGE(V278:V289)</f>
        <v>1.1789464768562061E-2</v>
      </c>
      <c r="Y302" s="19"/>
    </row>
    <row r="303" spans="1:44" x14ac:dyDescent="0.2">
      <c r="A303" s="28"/>
      <c r="B303" s="23"/>
      <c r="C303" s="29"/>
      <c r="D303" s="23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2"/>
      <c r="V303" s="22"/>
      <c r="Y303" s="19"/>
    </row>
    <row r="304" spans="1:44" x14ac:dyDescent="0.2">
      <c r="Y304" s="19"/>
    </row>
    <row r="305" spans="1:44" x14ac:dyDescent="0.2">
      <c r="F305" s="2" t="str">
        <f>$F$1</f>
        <v>CSRDE  RETENTION SURVEY -  2021-22 (Fall 2022 Update)</v>
      </c>
      <c r="G305" s="2"/>
      <c r="H305" s="2"/>
      <c r="Y305" s="19"/>
    </row>
    <row r="306" spans="1:44" x14ac:dyDescent="0.2">
      <c r="D306" s="2" t="str">
        <f>$D$2</f>
        <v>Section I:    Institution-wide Rates for All First-time, Full-time, Bachelor-degree-seeking Freshmen</v>
      </c>
      <c r="Y306" s="19"/>
    </row>
    <row r="307" spans="1:44" x14ac:dyDescent="0.2">
      <c r="Y307" s="19"/>
    </row>
    <row r="308" spans="1:44" x14ac:dyDescent="0.2">
      <c r="A308" t="str">
        <f>$A$4</f>
        <v>Institution : The University of Montana - Missoula</v>
      </c>
      <c r="Y308" s="19"/>
    </row>
    <row r="309" spans="1:44" x14ac:dyDescent="0.2">
      <c r="Y309" s="19"/>
      <c r="Z309" t="str">
        <f>+A310</f>
        <v>Subgroup: Nonresident Alien</v>
      </c>
    </row>
    <row r="310" spans="1:44" x14ac:dyDescent="0.2">
      <c r="A310" t="s">
        <v>30</v>
      </c>
      <c r="V310" s="3" t="s">
        <v>51</v>
      </c>
      <c r="Y310" s="19"/>
    </row>
    <row r="311" spans="1:44" x14ac:dyDescent="0.2">
      <c r="A311" t="str">
        <f>+A273</f>
        <v>Omitted pre-pharm, pre-engineering and pre-nursing</v>
      </c>
      <c r="AA311" s="73" t="s">
        <v>3</v>
      </c>
      <c r="AB311" s="73"/>
      <c r="AC311" s="73"/>
      <c r="AD311" s="73"/>
      <c r="AE311" s="73" t="s">
        <v>4</v>
      </c>
      <c r="AF311" s="73"/>
      <c r="AG311" s="73"/>
      <c r="AH311" s="73"/>
      <c r="AI311" s="73"/>
      <c r="AJ311" s="73"/>
      <c r="AK311" s="73"/>
      <c r="AL311" s="73"/>
      <c r="AM311" s="73"/>
      <c r="AN311" s="73"/>
      <c r="AO311" s="73"/>
      <c r="AP311" s="73"/>
      <c r="AQ311" s="73"/>
      <c r="AR311" s="73"/>
    </row>
    <row r="312" spans="1:44" x14ac:dyDescent="0.2">
      <c r="A312" s="62"/>
      <c r="B312" s="6"/>
      <c r="C312" s="62"/>
      <c r="D312" s="62"/>
      <c r="E312" s="75" t="s">
        <v>3</v>
      </c>
      <c r="F312" s="76"/>
      <c r="G312" s="75" t="s">
        <v>4</v>
      </c>
      <c r="H312" s="78"/>
      <c r="I312" s="78"/>
      <c r="J312" s="78"/>
      <c r="K312" s="78"/>
      <c r="L312" s="78"/>
      <c r="M312" s="78"/>
      <c r="N312" s="78"/>
      <c r="O312" s="78"/>
      <c r="P312" s="78"/>
      <c r="Q312" s="78"/>
      <c r="R312" s="78"/>
      <c r="S312" s="78"/>
      <c r="T312" s="78"/>
      <c r="U312" s="78"/>
      <c r="V312" s="76"/>
      <c r="AA312" s="73" t="s">
        <v>3</v>
      </c>
      <c r="AB312" s="73"/>
      <c r="AC312" s="73" t="s">
        <v>4</v>
      </c>
      <c r="AD312" s="73"/>
      <c r="AE312" s="73"/>
      <c r="AF312" s="73"/>
      <c r="AG312" s="73"/>
      <c r="AH312" s="73"/>
      <c r="AI312" s="73"/>
      <c r="AJ312" s="73"/>
      <c r="AK312" s="73"/>
      <c r="AL312" s="73"/>
      <c r="AM312" s="73"/>
      <c r="AN312" s="73"/>
      <c r="AO312" s="73"/>
      <c r="AP312" s="73"/>
      <c r="AQ312" s="73"/>
      <c r="AR312" s="73"/>
    </row>
    <row r="313" spans="1:44" x14ac:dyDescent="0.2">
      <c r="A313" s="62"/>
      <c r="B313" s="7" t="s">
        <v>5</v>
      </c>
      <c r="C313" s="8" t="s">
        <v>6</v>
      </c>
      <c r="D313" s="8" t="s">
        <v>6</v>
      </c>
      <c r="E313" s="8" t="s">
        <v>7</v>
      </c>
      <c r="F313" s="8" t="s">
        <v>7</v>
      </c>
      <c r="G313" s="75" t="s">
        <v>62</v>
      </c>
      <c r="H313" s="76"/>
      <c r="I313" s="75" t="s">
        <v>8</v>
      </c>
      <c r="J313" s="76"/>
      <c r="K313" s="75" t="s">
        <v>9</v>
      </c>
      <c r="L313" s="76"/>
      <c r="M313" s="75" t="s">
        <v>10</v>
      </c>
      <c r="N313" s="76"/>
      <c r="O313" s="74" t="s">
        <v>11</v>
      </c>
      <c r="P313" s="74"/>
      <c r="Q313" s="74" t="s">
        <v>12</v>
      </c>
      <c r="R313" s="74"/>
      <c r="S313" s="74" t="s">
        <v>13</v>
      </c>
      <c r="T313" s="74"/>
      <c r="U313" s="75" t="s">
        <v>14</v>
      </c>
      <c r="V313" s="76"/>
      <c r="Z313" t="s">
        <v>5</v>
      </c>
      <c r="AA313" t="s">
        <v>7</v>
      </c>
      <c r="AB313" t="s">
        <v>7</v>
      </c>
      <c r="AC313" t="s">
        <v>62</v>
      </c>
      <c r="AE313" t="s">
        <v>8</v>
      </c>
      <c r="AG313" t="s">
        <v>9</v>
      </c>
      <c r="AI313" t="s">
        <v>10</v>
      </c>
      <c r="AK313" s="77" t="s">
        <v>11</v>
      </c>
      <c r="AL313" s="77"/>
      <c r="AM313" s="77" t="s">
        <v>12</v>
      </c>
      <c r="AN313" s="77"/>
      <c r="AO313" s="77" t="s">
        <v>13</v>
      </c>
      <c r="AP313" s="77"/>
      <c r="AQ313" t="s">
        <v>14</v>
      </c>
    </row>
    <row r="314" spans="1:44" x14ac:dyDescent="0.2">
      <c r="A314" s="64" t="s">
        <v>15</v>
      </c>
      <c r="B314" s="10" t="s">
        <v>16</v>
      </c>
      <c r="C314" s="11" t="s">
        <v>17</v>
      </c>
      <c r="D314" s="11" t="s">
        <v>18</v>
      </c>
      <c r="E314" s="11" t="s">
        <v>19</v>
      </c>
      <c r="F314" s="11" t="s">
        <v>20</v>
      </c>
      <c r="G314" s="64" t="s">
        <v>21</v>
      </c>
      <c r="H314" s="64" t="s">
        <v>22</v>
      </c>
      <c r="I314" s="64" t="s">
        <v>21</v>
      </c>
      <c r="J314" s="64" t="s">
        <v>22</v>
      </c>
      <c r="K314" s="64" t="s">
        <v>21</v>
      </c>
      <c r="L314" s="64" t="s">
        <v>22</v>
      </c>
      <c r="M314" s="64" t="s">
        <v>21</v>
      </c>
      <c r="N314" s="64" t="s">
        <v>22</v>
      </c>
      <c r="O314" s="64" t="s">
        <v>21</v>
      </c>
      <c r="P314" s="64" t="s">
        <v>22</v>
      </c>
      <c r="Q314" s="64" t="s">
        <v>21</v>
      </c>
      <c r="R314" s="64" t="s">
        <v>22</v>
      </c>
      <c r="S314" s="64" t="s">
        <v>21</v>
      </c>
      <c r="T314" s="64" t="s">
        <v>22</v>
      </c>
      <c r="U314" s="64" t="s">
        <v>21</v>
      </c>
      <c r="V314" s="64" t="s">
        <v>22</v>
      </c>
      <c r="Z314" t="s">
        <v>16</v>
      </c>
      <c r="AA314" t="s">
        <v>19</v>
      </c>
      <c r="AB314" t="s">
        <v>20</v>
      </c>
      <c r="AC314" t="s">
        <v>21</v>
      </c>
      <c r="AD314" t="s">
        <v>22</v>
      </c>
      <c r="AE314" t="s">
        <v>21</v>
      </c>
      <c r="AF314" t="s">
        <v>22</v>
      </c>
      <c r="AG314" t="s">
        <v>21</v>
      </c>
      <c r="AH314" t="s">
        <v>22</v>
      </c>
      <c r="AI314" t="s">
        <v>21</v>
      </c>
      <c r="AJ314" t="s">
        <v>22</v>
      </c>
      <c r="AK314" t="s">
        <v>21</v>
      </c>
      <c r="AL314" t="s">
        <v>22</v>
      </c>
      <c r="AM314" t="s">
        <v>21</v>
      </c>
      <c r="AN314" t="s">
        <v>22</v>
      </c>
      <c r="AO314" t="s">
        <v>21</v>
      </c>
      <c r="AP314" t="s">
        <v>22</v>
      </c>
      <c r="AQ314" t="s">
        <v>21</v>
      </c>
      <c r="AR314" t="s">
        <v>22</v>
      </c>
    </row>
    <row r="315" spans="1:44" x14ac:dyDescent="0.2">
      <c r="A315" s="5"/>
      <c r="B315" s="6"/>
      <c r="C315" s="5"/>
      <c r="D315" s="5"/>
      <c r="E315" s="5"/>
      <c r="F315" s="5"/>
      <c r="G315" s="62"/>
      <c r="H315" s="51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Y315" s="19"/>
    </row>
    <row r="316" spans="1:44" x14ac:dyDescent="0.2">
      <c r="A316" s="12" t="s">
        <v>57</v>
      </c>
      <c r="B316" s="13">
        <f t="shared" ref="B316:B322" si="252">+IF(ISNUMBER(Z316),Z316,0)</f>
        <v>24</v>
      </c>
      <c r="C316" s="14"/>
      <c r="D316" s="15">
        <v>1058</v>
      </c>
      <c r="E316" s="16">
        <f t="shared" ref="E316:E336" si="253">+IF(ISNUMBER(AA316),AA316/B316,0)</f>
        <v>0.83333333333333337</v>
      </c>
      <c r="F316" s="16">
        <f t="shared" ref="F316:F335" si="254">+IF(ISNUMBER(AB316),AB316/B316,0)</f>
        <v>0.75</v>
      </c>
      <c r="G316" s="16">
        <f>+IF(ISNUMBER(AC316),AC316/B316,0)</f>
        <v>0.125</v>
      </c>
      <c r="H316" s="16">
        <f>+IF(ISNUMBER(AD316),AD316/B316,0)</f>
        <v>0.5</v>
      </c>
      <c r="I316" s="16">
        <f t="shared" ref="I316:I333" si="255">+IF(ISNUMBER(AE316),AE316/B316,0)</f>
        <v>0.58333333333333337</v>
      </c>
      <c r="J316" s="16">
        <f t="shared" ref="J316:J333" si="256">+IF(ISNUMBER(AF316),AF316/B316,0)</f>
        <v>4.1666666666666664E-2</v>
      </c>
      <c r="K316" s="16">
        <f t="shared" ref="K316:K332" si="257">+IF(ISNUMBER(AG316),AG316/B316,0)</f>
        <v>0.625</v>
      </c>
      <c r="L316" s="16">
        <f t="shared" ref="L316:L332" si="258">+IF(ISNUMBER(AH316),AH316/B316,0)</f>
        <v>4.1666666666666664E-2</v>
      </c>
      <c r="M316" s="16">
        <f t="shared" ref="M316:M331" si="259">+IF(ISNUMBER(AI316),AI316/B316,0)</f>
        <v>0.625</v>
      </c>
      <c r="N316" s="16">
        <f t="shared" ref="N316:N331" si="260">+IF(ISNUMBER(AJ316),AJ316/B316,0)</f>
        <v>0</v>
      </c>
      <c r="O316" s="16">
        <f t="shared" ref="O316:O330" si="261">+IF(ISNUMBER(AK316),AK316/B316,0)</f>
        <v>0.625</v>
      </c>
      <c r="P316" s="16">
        <f t="shared" ref="P316:P330" si="262">+IF(ISNUMBER(AL316),AL316/B316,0)</f>
        <v>0</v>
      </c>
      <c r="Q316" s="16">
        <f t="shared" ref="Q316:Q329" si="263">+IF(ISNUMBER(AM316),AM316/B316,0)</f>
        <v>0.625</v>
      </c>
      <c r="R316" s="16">
        <f t="shared" ref="R316:R329" si="264">+IF(ISNUMBER(AN316),AN316/B316,0)</f>
        <v>0</v>
      </c>
      <c r="S316" s="16">
        <f t="shared" ref="S316:S318" si="265">+IF(ISNUMBER(AO316),AO316/B316,0)</f>
        <v>0.625</v>
      </c>
      <c r="T316" s="16">
        <f t="shared" ref="T316:T318" si="266">+IF(ISNUMBER(AP316),AP316/B316,0)</f>
        <v>0</v>
      </c>
      <c r="U316" s="18">
        <f t="shared" ref="U316:U317" si="267">+IF(ISNUMBER(AQ316),AQ316/B316,0)</f>
        <v>0.625</v>
      </c>
      <c r="V316" s="18">
        <f t="shared" ref="V316:V317" si="268">+IF(ISNUMBER(AR316),AR316/B316,0)</f>
        <v>0</v>
      </c>
      <c r="Y316" s="19" t="str">
        <f t="shared" ref="Y316:Y337" si="269">+A316</f>
        <v>2001</v>
      </c>
      <c r="Z316">
        <v>24</v>
      </c>
      <c r="AA316">
        <v>20</v>
      </c>
      <c r="AB316">
        <v>18</v>
      </c>
      <c r="AC316">
        <v>3</v>
      </c>
      <c r="AD316">
        <v>12</v>
      </c>
      <c r="AE316">
        <v>14</v>
      </c>
      <c r="AF316">
        <v>1</v>
      </c>
      <c r="AG316">
        <v>15</v>
      </c>
      <c r="AH316">
        <v>1</v>
      </c>
      <c r="AI316">
        <v>15</v>
      </c>
      <c r="AJ316">
        <v>0</v>
      </c>
      <c r="AK316">
        <v>15</v>
      </c>
      <c r="AL316">
        <v>0</v>
      </c>
      <c r="AM316">
        <v>15</v>
      </c>
      <c r="AN316">
        <v>0</v>
      </c>
      <c r="AO316">
        <v>15</v>
      </c>
      <c r="AP316">
        <v>0</v>
      </c>
      <c r="AQ316">
        <v>15</v>
      </c>
      <c r="AR316">
        <v>0</v>
      </c>
    </row>
    <row r="317" spans="1:44" x14ac:dyDescent="0.2">
      <c r="A317" s="12">
        <f t="shared" ref="A317:A337" si="270">+A316+1</f>
        <v>2002</v>
      </c>
      <c r="B317" s="13">
        <f t="shared" si="252"/>
        <v>21</v>
      </c>
      <c r="C317" s="14"/>
      <c r="D317" s="15"/>
      <c r="E317" s="16">
        <f t="shared" si="253"/>
        <v>0.8571428571428571</v>
      </c>
      <c r="F317" s="16">
        <f t="shared" si="254"/>
        <v>0.5714285714285714</v>
      </c>
      <c r="G317" s="16">
        <f t="shared" ref="G317:G334" si="271">+IF(ISNUMBER(AC317),AC317/B317,0)</f>
        <v>4.7619047619047616E-2</v>
      </c>
      <c r="H317" s="16">
        <f t="shared" ref="H317:H334" si="272">+IF(ISNUMBER(AD317),AD317/B317,0)</f>
        <v>0.47619047619047616</v>
      </c>
      <c r="I317" s="16">
        <f t="shared" si="255"/>
        <v>0.33333333333333331</v>
      </c>
      <c r="J317" s="16">
        <f t="shared" si="256"/>
        <v>0.19047619047619047</v>
      </c>
      <c r="K317" s="16">
        <f t="shared" si="257"/>
        <v>0.47619047619047616</v>
      </c>
      <c r="L317" s="16">
        <f t="shared" si="258"/>
        <v>4.7619047619047616E-2</v>
      </c>
      <c r="M317" s="16">
        <f t="shared" si="259"/>
        <v>0.47619047619047616</v>
      </c>
      <c r="N317" s="16">
        <f t="shared" si="260"/>
        <v>4.7619047619047616E-2</v>
      </c>
      <c r="O317" s="16">
        <f t="shared" si="261"/>
        <v>0.47619047619047616</v>
      </c>
      <c r="P317" s="16">
        <f t="shared" si="262"/>
        <v>4.7619047619047616E-2</v>
      </c>
      <c r="Q317" s="16">
        <f t="shared" si="263"/>
        <v>0.47619047619047616</v>
      </c>
      <c r="R317" s="16">
        <f t="shared" si="264"/>
        <v>0</v>
      </c>
      <c r="S317" s="16">
        <f t="shared" si="265"/>
        <v>0.52380952380952384</v>
      </c>
      <c r="T317" s="16">
        <f t="shared" si="266"/>
        <v>0</v>
      </c>
      <c r="U317" s="18">
        <f t="shared" si="267"/>
        <v>0.52380952380952384</v>
      </c>
      <c r="V317" s="18">
        <f t="shared" si="268"/>
        <v>0</v>
      </c>
      <c r="Y317" s="19">
        <f t="shared" si="269"/>
        <v>2002</v>
      </c>
      <c r="Z317">
        <v>21</v>
      </c>
      <c r="AA317">
        <v>18</v>
      </c>
      <c r="AB317">
        <v>12</v>
      </c>
      <c r="AC317">
        <v>1</v>
      </c>
      <c r="AD317">
        <v>10</v>
      </c>
      <c r="AE317">
        <v>7</v>
      </c>
      <c r="AF317">
        <v>4</v>
      </c>
      <c r="AG317">
        <v>10</v>
      </c>
      <c r="AH317">
        <v>1</v>
      </c>
      <c r="AI317">
        <v>10</v>
      </c>
      <c r="AJ317">
        <v>1</v>
      </c>
      <c r="AK317">
        <v>10</v>
      </c>
      <c r="AL317">
        <v>1</v>
      </c>
      <c r="AM317">
        <v>10</v>
      </c>
      <c r="AN317">
        <v>0</v>
      </c>
      <c r="AO317">
        <v>11</v>
      </c>
      <c r="AP317">
        <v>0</v>
      </c>
      <c r="AQ317">
        <v>11</v>
      </c>
      <c r="AR317">
        <v>0</v>
      </c>
    </row>
    <row r="318" spans="1:44" x14ac:dyDescent="0.2">
      <c r="A318" s="12">
        <f t="shared" si="270"/>
        <v>2003</v>
      </c>
      <c r="B318" s="13">
        <f t="shared" si="252"/>
        <v>23</v>
      </c>
      <c r="C318" s="14"/>
      <c r="D318" s="15">
        <v>1090</v>
      </c>
      <c r="E318" s="16">
        <f t="shared" si="253"/>
        <v>0.86956521739130432</v>
      </c>
      <c r="F318" s="16">
        <f t="shared" si="254"/>
        <v>0.82608695652173914</v>
      </c>
      <c r="G318" s="16">
        <f t="shared" si="271"/>
        <v>0</v>
      </c>
      <c r="H318" s="16">
        <f t="shared" si="272"/>
        <v>0.78260869565217395</v>
      </c>
      <c r="I318" s="16">
        <f t="shared" si="255"/>
        <v>0.56521739130434778</v>
      </c>
      <c r="J318" s="16">
        <f t="shared" si="256"/>
        <v>0.2608695652173913</v>
      </c>
      <c r="K318" s="16">
        <f t="shared" si="257"/>
        <v>0.56521739130434778</v>
      </c>
      <c r="L318" s="16">
        <f t="shared" si="258"/>
        <v>0.13043478260869565</v>
      </c>
      <c r="M318" s="16">
        <f t="shared" si="259"/>
        <v>0.69565217391304346</v>
      </c>
      <c r="N318" s="16">
        <f t="shared" si="260"/>
        <v>8.6956521739130432E-2</v>
      </c>
      <c r="O318" s="16">
        <f t="shared" si="261"/>
        <v>0.78260869565217395</v>
      </c>
      <c r="P318" s="16">
        <f t="shared" si="262"/>
        <v>0</v>
      </c>
      <c r="Q318" s="16">
        <f t="shared" si="263"/>
        <v>0.78260869565217395</v>
      </c>
      <c r="R318" s="16">
        <f t="shared" si="264"/>
        <v>0</v>
      </c>
      <c r="S318" s="16">
        <f t="shared" si="265"/>
        <v>0.78260869565217395</v>
      </c>
      <c r="T318" s="16">
        <f t="shared" si="266"/>
        <v>0</v>
      </c>
      <c r="U318" s="18">
        <f t="shared" ref="U318" si="273">+IF(ISNUMBER(AQ318),AQ318/B318,0)</f>
        <v>0.78260869565217395</v>
      </c>
      <c r="V318" s="18">
        <f t="shared" ref="V318" si="274">+IF(ISNUMBER(AR318),AR318/B318,0)</f>
        <v>0</v>
      </c>
      <c r="Y318" s="19">
        <f t="shared" si="269"/>
        <v>2003</v>
      </c>
      <c r="Z318">
        <v>23</v>
      </c>
      <c r="AA318">
        <v>20</v>
      </c>
      <c r="AB318">
        <v>19</v>
      </c>
      <c r="AC318">
        <v>0</v>
      </c>
      <c r="AD318">
        <v>18</v>
      </c>
      <c r="AE318">
        <v>13</v>
      </c>
      <c r="AF318">
        <v>6</v>
      </c>
      <c r="AG318">
        <v>13</v>
      </c>
      <c r="AH318">
        <v>3</v>
      </c>
      <c r="AI318">
        <v>16</v>
      </c>
      <c r="AJ318">
        <v>2</v>
      </c>
      <c r="AK318">
        <v>18</v>
      </c>
      <c r="AL318">
        <v>0</v>
      </c>
      <c r="AM318">
        <v>18</v>
      </c>
      <c r="AN318">
        <v>0</v>
      </c>
      <c r="AO318">
        <v>18</v>
      </c>
      <c r="AP318">
        <v>0</v>
      </c>
      <c r="AQ318">
        <v>18</v>
      </c>
      <c r="AR318">
        <v>0</v>
      </c>
    </row>
    <row r="319" spans="1:44" x14ac:dyDescent="0.2">
      <c r="A319" s="12">
        <f t="shared" si="270"/>
        <v>2004</v>
      </c>
      <c r="B319" s="13">
        <f t="shared" si="252"/>
        <v>19</v>
      </c>
      <c r="C319" s="14"/>
      <c r="D319" s="15">
        <v>970</v>
      </c>
      <c r="E319" s="16">
        <f t="shared" si="253"/>
        <v>0.84210526315789469</v>
      </c>
      <c r="F319" s="16">
        <f t="shared" si="254"/>
        <v>0.89473684210526316</v>
      </c>
      <c r="G319" s="16">
        <f t="shared" si="271"/>
        <v>0</v>
      </c>
      <c r="H319" s="16">
        <f t="shared" si="272"/>
        <v>0.78947368421052633</v>
      </c>
      <c r="I319" s="16">
        <f t="shared" si="255"/>
        <v>0.42105263157894735</v>
      </c>
      <c r="J319" s="16">
        <f t="shared" si="256"/>
        <v>0.31578947368421051</v>
      </c>
      <c r="K319" s="16">
        <f t="shared" si="257"/>
        <v>0.63157894736842102</v>
      </c>
      <c r="L319" s="16">
        <f t="shared" si="258"/>
        <v>0.15789473684210525</v>
      </c>
      <c r="M319" s="16">
        <f t="shared" si="259"/>
        <v>0.68421052631578949</v>
      </c>
      <c r="N319" s="16">
        <f t="shared" si="260"/>
        <v>0</v>
      </c>
      <c r="O319" s="16">
        <f t="shared" si="261"/>
        <v>0.78947368421052633</v>
      </c>
      <c r="P319" s="16">
        <f t="shared" si="262"/>
        <v>0</v>
      </c>
      <c r="Q319" s="16">
        <f t="shared" si="263"/>
        <v>0.78947368421052633</v>
      </c>
      <c r="R319" s="16">
        <f t="shared" si="264"/>
        <v>0</v>
      </c>
      <c r="S319" s="16">
        <f t="shared" ref="S319:S328" si="275">+IF(ISNUMBER(AO319),AO319/B319,0)</f>
        <v>0.78947368421052633</v>
      </c>
      <c r="T319" s="16">
        <f t="shared" ref="T319:T328" si="276">+IF(ISNUMBER(AP319),AP319/B319,0)</f>
        <v>0</v>
      </c>
      <c r="U319" s="18">
        <f t="shared" ref="U319:U327" si="277">+IF(ISNUMBER(AQ319),AQ319/B319,0)</f>
        <v>0.78947368421052633</v>
      </c>
      <c r="V319" s="18">
        <f t="shared" ref="V319:V327" si="278">+IF(ISNUMBER(AR319),AR319/B319,0)</f>
        <v>0</v>
      </c>
      <c r="Y319" s="19">
        <f t="shared" si="269"/>
        <v>2004</v>
      </c>
      <c r="Z319">
        <v>19</v>
      </c>
      <c r="AA319">
        <v>16</v>
      </c>
      <c r="AB319">
        <v>17</v>
      </c>
      <c r="AC319">
        <v>0</v>
      </c>
      <c r="AD319">
        <v>15</v>
      </c>
      <c r="AE319">
        <v>8</v>
      </c>
      <c r="AF319">
        <v>6</v>
      </c>
      <c r="AG319">
        <v>12</v>
      </c>
      <c r="AH319">
        <v>3</v>
      </c>
      <c r="AI319">
        <v>13</v>
      </c>
      <c r="AJ319">
        <v>0</v>
      </c>
      <c r="AK319">
        <v>15</v>
      </c>
      <c r="AL319">
        <v>0</v>
      </c>
      <c r="AM319">
        <v>15</v>
      </c>
      <c r="AN319">
        <v>0</v>
      </c>
      <c r="AO319">
        <v>15</v>
      </c>
      <c r="AP319">
        <v>0</v>
      </c>
      <c r="AQ319">
        <v>15</v>
      </c>
      <c r="AR319">
        <v>0</v>
      </c>
    </row>
    <row r="320" spans="1:44" x14ac:dyDescent="0.2">
      <c r="A320" s="12">
        <f t="shared" si="270"/>
        <v>2005</v>
      </c>
      <c r="B320" s="13">
        <f t="shared" si="252"/>
        <v>27</v>
      </c>
      <c r="C320" s="14">
        <v>18.5</v>
      </c>
      <c r="D320" s="15">
        <v>1008</v>
      </c>
      <c r="E320" s="16">
        <f t="shared" si="253"/>
        <v>0.88888888888888884</v>
      </c>
      <c r="F320" s="16">
        <f t="shared" si="254"/>
        <v>0.7407407407407407</v>
      </c>
      <c r="G320" s="16">
        <f t="shared" si="271"/>
        <v>0.14814814814814814</v>
      </c>
      <c r="H320" s="16">
        <f t="shared" si="272"/>
        <v>0.59259259259259256</v>
      </c>
      <c r="I320" s="16">
        <f t="shared" si="255"/>
        <v>0.55555555555555558</v>
      </c>
      <c r="J320" s="16">
        <f t="shared" si="256"/>
        <v>0.18518518518518517</v>
      </c>
      <c r="K320" s="16">
        <f t="shared" si="257"/>
        <v>0.66666666666666663</v>
      </c>
      <c r="L320" s="16">
        <f t="shared" si="258"/>
        <v>7.407407407407407E-2</v>
      </c>
      <c r="M320" s="16">
        <f t="shared" si="259"/>
        <v>0.66666666666666663</v>
      </c>
      <c r="N320" s="16">
        <f t="shared" si="260"/>
        <v>7.407407407407407E-2</v>
      </c>
      <c r="O320" s="16">
        <f t="shared" si="261"/>
        <v>0.66666666666666663</v>
      </c>
      <c r="P320" s="16">
        <f t="shared" si="262"/>
        <v>7.407407407407407E-2</v>
      </c>
      <c r="Q320" s="16">
        <f t="shared" si="263"/>
        <v>0.66666666666666663</v>
      </c>
      <c r="R320" s="16">
        <f t="shared" si="264"/>
        <v>7.407407407407407E-2</v>
      </c>
      <c r="S320" s="16">
        <f t="shared" si="275"/>
        <v>0.7407407407407407</v>
      </c>
      <c r="T320" s="16">
        <f t="shared" si="276"/>
        <v>0</v>
      </c>
      <c r="U320" s="18">
        <f t="shared" si="277"/>
        <v>0.7407407407407407</v>
      </c>
      <c r="V320" s="18">
        <f t="shared" si="278"/>
        <v>0</v>
      </c>
      <c r="Y320" s="19">
        <f t="shared" si="269"/>
        <v>2005</v>
      </c>
      <c r="Z320">
        <v>27</v>
      </c>
      <c r="AA320">
        <v>24</v>
      </c>
      <c r="AB320">
        <v>20</v>
      </c>
      <c r="AC320">
        <v>4</v>
      </c>
      <c r="AD320">
        <v>16</v>
      </c>
      <c r="AE320">
        <v>15</v>
      </c>
      <c r="AF320">
        <v>5</v>
      </c>
      <c r="AG320">
        <v>18</v>
      </c>
      <c r="AH320">
        <v>2</v>
      </c>
      <c r="AI320">
        <v>18</v>
      </c>
      <c r="AJ320">
        <v>2</v>
      </c>
      <c r="AK320">
        <v>18</v>
      </c>
      <c r="AL320">
        <v>2</v>
      </c>
      <c r="AM320">
        <v>18</v>
      </c>
      <c r="AN320">
        <v>2</v>
      </c>
      <c r="AO320">
        <v>20</v>
      </c>
      <c r="AP320">
        <v>0</v>
      </c>
      <c r="AQ320">
        <v>20</v>
      </c>
      <c r="AR320">
        <v>0</v>
      </c>
    </row>
    <row r="321" spans="1:44" x14ac:dyDescent="0.2">
      <c r="A321" s="12">
        <f t="shared" si="270"/>
        <v>2006</v>
      </c>
      <c r="B321" s="13">
        <f t="shared" si="252"/>
        <v>20</v>
      </c>
      <c r="C321" s="14"/>
      <c r="D321" s="15">
        <v>1018</v>
      </c>
      <c r="E321" s="16">
        <f t="shared" si="253"/>
        <v>0.95</v>
      </c>
      <c r="F321" s="16">
        <f t="shared" si="254"/>
        <v>0.65</v>
      </c>
      <c r="G321" s="16">
        <f t="shared" si="271"/>
        <v>0</v>
      </c>
      <c r="H321" s="16">
        <f t="shared" si="272"/>
        <v>0.45</v>
      </c>
      <c r="I321" s="16">
        <f t="shared" si="255"/>
        <v>0.35</v>
      </c>
      <c r="J321" s="16">
        <f t="shared" si="256"/>
        <v>0.1</v>
      </c>
      <c r="K321" s="16">
        <f t="shared" si="257"/>
        <v>0.45</v>
      </c>
      <c r="L321" s="16">
        <f t="shared" si="258"/>
        <v>0.05</v>
      </c>
      <c r="M321" s="16">
        <f t="shared" si="259"/>
        <v>0.5</v>
      </c>
      <c r="N321" s="16">
        <f t="shared" si="260"/>
        <v>0</v>
      </c>
      <c r="O321" s="16">
        <f t="shared" si="261"/>
        <v>0.5</v>
      </c>
      <c r="P321" s="16">
        <f t="shared" si="262"/>
        <v>0</v>
      </c>
      <c r="Q321" s="16">
        <f t="shared" si="263"/>
        <v>0.5</v>
      </c>
      <c r="R321" s="16">
        <f t="shared" si="264"/>
        <v>0</v>
      </c>
      <c r="S321" s="16">
        <f t="shared" si="275"/>
        <v>0.5</v>
      </c>
      <c r="T321" s="16">
        <f t="shared" si="276"/>
        <v>0</v>
      </c>
      <c r="U321" s="18">
        <f t="shared" si="277"/>
        <v>0.5</v>
      </c>
      <c r="V321" s="18">
        <f t="shared" si="278"/>
        <v>0</v>
      </c>
      <c r="Y321" s="19">
        <f t="shared" si="269"/>
        <v>2006</v>
      </c>
      <c r="Z321">
        <v>20</v>
      </c>
      <c r="AA321">
        <v>19</v>
      </c>
      <c r="AB321">
        <v>13</v>
      </c>
      <c r="AC321">
        <v>0</v>
      </c>
      <c r="AD321">
        <v>9</v>
      </c>
      <c r="AE321">
        <v>7</v>
      </c>
      <c r="AF321">
        <v>2</v>
      </c>
      <c r="AG321">
        <v>9</v>
      </c>
      <c r="AH321">
        <v>1</v>
      </c>
      <c r="AI321">
        <v>10</v>
      </c>
      <c r="AJ321">
        <v>0</v>
      </c>
      <c r="AK321">
        <v>10</v>
      </c>
      <c r="AL321">
        <v>0</v>
      </c>
      <c r="AM321">
        <v>10</v>
      </c>
      <c r="AN321">
        <v>0</v>
      </c>
      <c r="AO321">
        <v>10</v>
      </c>
      <c r="AP321">
        <v>0</v>
      </c>
      <c r="AQ321">
        <v>10</v>
      </c>
      <c r="AR321">
        <v>0</v>
      </c>
    </row>
    <row r="322" spans="1:44" x14ac:dyDescent="0.2">
      <c r="A322" s="12">
        <f t="shared" si="270"/>
        <v>2007</v>
      </c>
      <c r="B322" s="13">
        <f t="shared" si="252"/>
        <v>30</v>
      </c>
      <c r="C322" s="14">
        <v>21</v>
      </c>
      <c r="D322" s="15">
        <v>1061</v>
      </c>
      <c r="E322" s="16">
        <f t="shared" si="253"/>
        <v>0.93333333333333335</v>
      </c>
      <c r="F322" s="16">
        <f t="shared" si="254"/>
        <v>0.73333333333333328</v>
      </c>
      <c r="G322" s="16">
        <f t="shared" si="271"/>
        <v>0</v>
      </c>
      <c r="H322" s="16">
        <f t="shared" si="272"/>
        <v>0.73333333333333328</v>
      </c>
      <c r="I322" s="16">
        <f t="shared" si="255"/>
        <v>0.43333333333333335</v>
      </c>
      <c r="J322" s="16">
        <f t="shared" si="256"/>
        <v>0.16666666666666666</v>
      </c>
      <c r="K322" s="16">
        <f t="shared" si="257"/>
        <v>0.6333333333333333</v>
      </c>
      <c r="L322" s="16">
        <f t="shared" si="258"/>
        <v>3.3333333333333333E-2</v>
      </c>
      <c r="M322" s="16">
        <f t="shared" si="259"/>
        <v>0.66666666666666663</v>
      </c>
      <c r="N322" s="16">
        <f t="shared" si="260"/>
        <v>3.3333333333333333E-2</v>
      </c>
      <c r="O322" s="16">
        <f t="shared" si="261"/>
        <v>0.66666666666666663</v>
      </c>
      <c r="P322" s="16">
        <f t="shared" si="262"/>
        <v>0</v>
      </c>
      <c r="Q322" s="16">
        <f t="shared" si="263"/>
        <v>0.66666666666666663</v>
      </c>
      <c r="R322" s="16">
        <f t="shared" si="264"/>
        <v>0</v>
      </c>
      <c r="S322" s="16">
        <f t="shared" si="275"/>
        <v>0.66666666666666663</v>
      </c>
      <c r="T322" s="16">
        <f t="shared" si="276"/>
        <v>0</v>
      </c>
      <c r="U322" s="18">
        <f t="shared" si="277"/>
        <v>0.66666666666666663</v>
      </c>
      <c r="V322" s="18">
        <f t="shared" si="278"/>
        <v>0</v>
      </c>
      <c r="Y322" s="19">
        <f t="shared" si="269"/>
        <v>2007</v>
      </c>
      <c r="Z322">
        <v>30</v>
      </c>
      <c r="AA322">
        <v>28</v>
      </c>
      <c r="AB322">
        <v>22</v>
      </c>
      <c r="AC322">
        <v>0</v>
      </c>
      <c r="AD322">
        <v>22</v>
      </c>
      <c r="AE322">
        <v>13</v>
      </c>
      <c r="AF322">
        <v>5</v>
      </c>
      <c r="AG322">
        <v>19</v>
      </c>
      <c r="AH322">
        <v>1</v>
      </c>
      <c r="AI322">
        <v>20</v>
      </c>
      <c r="AJ322">
        <v>1</v>
      </c>
      <c r="AK322">
        <v>20</v>
      </c>
      <c r="AL322">
        <v>0</v>
      </c>
      <c r="AM322">
        <v>20</v>
      </c>
      <c r="AN322">
        <v>0</v>
      </c>
      <c r="AO322">
        <v>20</v>
      </c>
      <c r="AP322">
        <v>0</v>
      </c>
      <c r="AQ322">
        <v>20</v>
      </c>
      <c r="AR322">
        <v>0</v>
      </c>
    </row>
    <row r="323" spans="1:44" x14ac:dyDescent="0.2">
      <c r="A323" s="12">
        <f t="shared" si="270"/>
        <v>2008</v>
      </c>
      <c r="B323" s="13">
        <f t="shared" ref="B323:B337" si="279">+IF(ISNUMBER(Z323),Z323,0)</f>
        <v>23</v>
      </c>
      <c r="C323" s="14">
        <v>22</v>
      </c>
      <c r="D323" s="15">
        <v>1090</v>
      </c>
      <c r="E323" s="16">
        <f t="shared" si="253"/>
        <v>0.91304347826086951</v>
      </c>
      <c r="F323" s="16">
        <f t="shared" si="254"/>
        <v>0.78260869565217395</v>
      </c>
      <c r="G323" s="16">
        <f t="shared" si="271"/>
        <v>4.3478260869565216E-2</v>
      </c>
      <c r="H323" s="16">
        <f t="shared" si="272"/>
        <v>0.78260869565217395</v>
      </c>
      <c r="I323" s="16">
        <f t="shared" si="255"/>
        <v>0.39130434782608697</v>
      </c>
      <c r="J323" s="16">
        <f t="shared" si="256"/>
        <v>0.39130434782608697</v>
      </c>
      <c r="K323" s="16">
        <f t="shared" si="257"/>
        <v>0.47826086956521741</v>
      </c>
      <c r="L323" s="16">
        <f t="shared" si="258"/>
        <v>0.17391304347826086</v>
      </c>
      <c r="M323" s="16">
        <f t="shared" si="259"/>
        <v>0.65217391304347827</v>
      </c>
      <c r="N323" s="16">
        <f t="shared" si="260"/>
        <v>8.6956521739130432E-2</v>
      </c>
      <c r="O323" s="16">
        <f t="shared" si="261"/>
        <v>0.69565217391304346</v>
      </c>
      <c r="P323" s="16">
        <f t="shared" si="262"/>
        <v>0</v>
      </c>
      <c r="Q323" s="16">
        <f t="shared" si="263"/>
        <v>0.69565217391304346</v>
      </c>
      <c r="R323" s="16">
        <f t="shared" si="264"/>
        <v>0</v>
      </c>
      <c r="S323" s="16">
        <f t="shared" si="275"/>
        <v>0.69565217391304346</v>
      </c>
      <c r="T323" s="16">
        <f t="shared" si="276"/>
        <v>0</v>
      </c>
      <c r="U323" s="18">
        <f t="shared" si="277"/>
        <v>0.69565217391304346</v>
      </c>
      <c r="V323" s="18">
        <f t="shared" si="278"/>
        <v>0</v>
      </c>
      <c r="Y323" s="19">
        <f t="shared" si="269"/>
        <v>2008</v>
      </c>
      <c r="Z323">
        <v>23</v>
      </c>
      <c r="AA323">
        <v>21</v>
      </c>
      <c r="AB323">
        <v>18</v>
      </c>
      <c r="AC323">
        <v>1</v>
      </c>
      <c r="AD323">
        <v>18</v>
      </c>
      <c r="AE323">
        <v>9</v>
      </c>
      <c r="AF323">
        <v>9</v>
      </c>
      <c r="AG323">
        <v>11</v>
      </c>
      <c r="AH323">
        <v>4</v>
      </c>
      <c r="AI323">
        <v>15</v>
      </c>
      <c r="AJ323">
        <v>2</v>
      </c>
      <c r="AK323">
        <v>16</v>
      </c>
      <c r="AL323">
        <v>0</v>
      </c>
      <c r="AM323">
        <v>16</v>
      </c>
      <c r="AN323">
        <v>0</v>
      </c>
      <c r="AO323">
        <v>16</v>
      </c>
      <c r="AP323">
        <v>0</v>
      </c>
      <c r="AQ323">
        <v>16</v>
      </c>
      <c r="AR323">
        <v>0</v>
      </c>
    </row>
    <row r="324" spans="1:44" x14ac:dyDescent="0.2">
      <c r="A324" s="12">
        <f t="shared" si="270"/>
        <v>2009</v>
      </c>
      <c r="B324" s="13">
        <f t="shared" si="279"/>
        <v>14</v>
      </c>
      <c r="C324" s="14">
        <v>27</v>
      </c>
      <c r="D324" s="15">
        <v>1066</v>
      </c>
      <c r="E324" s="16">
        <f t="shared" si="253"/>
        <v>0.8571428571428571</v>
      </c>
      <c r="F324" s="16">
        <f t="shared" si="254"/>
        <v>0.7857142857142857</v>
      </c>
      <c r="G324" s="16">
        <f t="shared" si="271"/>
        <v>0.21428571428571427</v>
      </c>
      <c r="H324" s="16">
        <f t="shared" si="272"/>
        <v>0.5714285714285714</v>
      </c>
      <c r="I324" s="16">
        <f t="shared" si="255"/>
        <v>0.42857142857142855</v>
      </c>
      <c r="J324" s="16">
        <f t="shared" si="256"/>
        <v>0.35714285714285715</v>
      </c>
      <c r="K324" s="16">
        <f t="shared" si="257"/>
        <v>0.6428571428571429</v>
      </c>
      <c r="L324" s="16">
        <f t="shared" si="258"/>
        <v>0.21428571428571427</v>
      </c>
      <c r="M324" s="16">
        <f t="shared" si="259"/>
        <v>0.7142857142857143</v>
      </c>
      <c r="N324" s="16">
        <f t="shared" si="260"/>
        <v>7.1428571428571425E-2</v>
      </c>
      <c r="O324" s="16">
        <f t="shared" si="261"/>
        <v>0.8571428571428571</v>
      </c>
      <c r="P324" s="16">
        <f t="shared" si="262"/>
        <v>0</v>
      </c>
      <c r="Q324" s="16">
        <f t="shared" si="263"/>
        <v>0.8571428571428571</v>
      </c>
      <c r="R324" s="16">
        <f t="shared" si="264"/>
        <v>7.1428571428571425E-2</v>
      </c>
      <c r="S324" s="16">
        <f t="shared" si="275"/>
        <v>0.8571428571428571</v>
      </c>
      <c r="T324" s="16">
        <f t="shared" si="276"/>
        <v>0</v>
      </c>
      <c r="U324" s="18">
        <f t="shared" si="277"/>
        <v>0.8571428571428571</v>
      </c>
      <c r="V324" s="18">
        <f t="shared" si="278"/>
        <v>0</v>
      </c>
      <c r="Y324" s="19">
        <f t="shared" si="269"/>
        <v>2009</v>
      </c>
      <c r="Z324">
        <v>14</v>
      </c>
      <c r="AA324">
        <v>12</v>
      </c>
      <c r="AB324">
        <v>11</v>
      </c>
      <c r="AC324">
        <v>3</v>
      </c>
      <c r="AD324">
        <v>8</v>
      </c>
      <c r="AE324">
        <v>6</v>
      </c>
      <c r="AF324">
        <v>5</v>
      </c>
      <c r="AG324">
        <v>9</v>
      </c>
      <c r="AH324">
        <v>3</v>
      </c>
      <c r="AI324">
        <v>10</v>
      </c>
      <c r="AJ324">
        <v>1</v>
      </c>
      <c r="AK324">
        <v>12</v>
      </c>
      <c r="AL324">
        <v>0</v>
      </c>
      <c r="AM324">
        <v>12</v>
      </c>
      <c r="AN324">
        <v>1</v>
      </c>
      <c r="AO324">
        <v>12</v>
      </c>
      <c r="AP324">
        <v>0</v>
      </c>
      <c r="AQ324">
        <v>12</v>
      </c>
      <c r="AR324">
        <v>0</v>
      </c>
    </row>
    <row r="325" spans="1:44" x14ac:dyDescent="0.2">
      <c r="A325" s="12">
        <f t="shared" si="270"/>
        <v>2010</v>
      </c>
      <c r="B325" s="13">
        <f t="shared" si="279"/>
        <v>14</v>
      </c>
      <c r="C325" s="14">
        <v>17</v>
      </c>
      <c r="D325" s="15">
        <v>964</v>
      </c>
      <c r="E325" s="16">
        <f t="shared" si="253"/>
        <v>0.7142857142857143</v>
      </c>
      <c r="F325" s="16">
        <f t="shared" si="254"/>
        <v>0.5714285714285714</v>
      </c>
      <c r="G325" s="16">
        <f t="shared" si="271"/>
        <v>0</v>
      </c>
      <c r="H325" s="16">
        <f t="shared" si="272"/>
        <v>0.42857142857142855</v>
      </c>
      <c r="I325" s="16">
        <f t="shared" si="255"/>
        <v>0.21428571428571427</v>
      </c>
      <c r="J325" s="16">
        <f t="shared" si="256"/>
        <v>0.14285714285714285</v>
      </c>
      <c r="K325" s="16">
        <f t="shared" si="257"/>
        <v>0.35714285714285715</v>
      </c>
      <c r="L325" s="16">
        <f t="shared" si="258"/>
        <v>7.1428571428571425E-2</v>
      </c>
      <c r="M325" s="16">
        <f t="shared" si="259"/>
        <v>0.42857142857142855</v>
      </c>
      <c r="N325" s="16">
        <f t="shared" si="260"/>
        <v>7.1428571428571425E-2</v>
      </c>
      <c r="O325" s="16">
        <f t="shared" si="261"/>
        <v>0.5</v>
      </c>
      <c r="P325" s="16">
        <f t="shared" si="262"/>
        <v>7.1428571428571425E-2</v>
      </c>
      <c r="Q325" s="16">
        <f t="shared" si="263"/>
        <v>0.5</v>
      </c>
      <c r="R325" s="16">
        <f t="shared" si="264"/>
        <v>0</v>
      </c>
      <c r="S325" s="16">
        <f t="shared" si="275"/>
        <v>0.5</v>
      </c>
      <c r="T325" s="16">
        <f t="shared" si="276"/>
        <v>0</v>
      </c>
      <c r="U325" s="18">
        <f t="shared" si="277"/>
        <v>0.5</v>
      </c>
      <c r="V325" s="18">
        <f t="shared" si="278"/>
        <v>0</v>
      </c>
      <c r="Y325" s="19">
        <f t="shared" si="269"/>
        <v>2010</v>
      </c>
      <c r="Z325">
        <v>14</v>
      </c>
      <c r="AA325">
        <v>10</v>
      </c>
      <c r="AB325">
        <v>8</v>
      </c>
      <c r="AC325">
        <v>0</v>
      </c>
      <c r="AD325">
        <v>6</v>
      </c>
      <c r="AE325">
        <v>3</v>
      </c>
      <c r="AF325">
        <v>2</v>
      </c>
      <c r="AG325">
        <v>5</v>
      </c>
      <c r="AH325">
        <v>1</v>
      </c>
      <c r="AI325">
        <v>6</v>
      </c>
      <c r="AJ325">
        <v>1</v>
      </c>
      <c r="AK325">
        <v>7</v>
      </c>
      <c r="AL325">
        <v>1</v>
      </c>
      <c r="AM325">
        <v>7</v>
      </c>
      <c r="AN325">
        <v>0</v>
      </c>
      <c r="AO325">
        <v>7</v>
      </c>
      <c r="AP325">
        <v>0</v>
      </c>
      <c r="AQ325">
        <v>7</v>
      </c>
      <c r="AR325">
        <v>0</v>
      </c>
    </row>
    <row r="326" spans="1:44" x14ac:dyDescent="0.2">
      <c r="A326" s="12">
        <f t="shared" si="270"/>
        <v>2011</v>
      </c>
      <c r="B326" s="13">
        <f t="shared" si="279"/>
        <v>10</v>
      </c>
      <c r="C326" s="14"/>
      <c r="D326" s="15">
        <v>950</v>
      </c>
      <c r="E326" s="16">
        <f t="shared" si="253"/>
        <v>0.7</v>
      </c>
      <c r="F326" s="16">
        <f t="shared" si="254"/>
        <v>0.7</v>
      </c>
      <c r="G326" s="16">
        <f t="shared" si="271"/>
        <v>0</v>
      </c>
      <c r="H326" s="16">
        <f t="shared" si="272"/>
        <v>0.6</v>
      </c>
      <c r="I326" s="16">
        <f t="shared" si="255"/>
        <v>0.3</v>
      </c>
      <c r="J326" s="16">
        <f t="shared" si="256"/>
        <v>0.3</v>
      </c>
      <c r="K326" s="16">
        <f t="shared" si="257"/>
        <v>0.4</v>
      </c>
      <c r="L326" s="16">
        <f t="shared" si="258"/>
        <v>0.2</v>
      </c>
      <c r="M326" s="16">
        <f t="shared" si="259"/>
        <v>0.6</v>
      </c>
      <c r="N326" s="16">
        <f t="shared" si="260"/>
        <v>0</v>
      </c>
      <c r="O326" s="16">
        <f t="shared" si="261"/>
        <v>0.6</v>
      </c>
      <c r="P326" s="16">
        <f t="shared" si="262"/>
        <v>0</v>
      </c>
      <c r="Q326" s="16">
        <f t="shared" si="263"/>
        <v>0.6</v>
      </c>
      <c r="R326" s="16">
        <f t="shared" si="264"/>
        <v>0</v>
      </c>
      <c r="S326" s="16">
        <f t="shared" si="275"/>
        <v>0.6</v>
      </c>
      <c r="T326" s="16">
        <f t="shared" si="276"/>
        <v>0</v>
      </c>
      <c r="U326" s="18">
        <f t="shared" si="277"/>
        <v>0.6</v>
      </c>
      <c r="V326" s="18">
        <f t="shared" si="278"/>
        <v>0</v>
      </c>
      <c r="Y326" s="19">
        <f t="shared" si="269"/>
        <v>2011</v>
      </c>
      <c r="Z326">
        <v>10</v>
      </c>
      <c r="AA326">
        <v>7</v>
      </c>
      <c r="AB326">
        <v>7</v>
      </c>
      <c r="AC326">
        <v>0</v>
      </c>
      <c r="AD326">
        <v>6</v>
      </c>
      <c r="AE326">
        <v>3</v>
      </c>
      <c r="AF326">
        <v>3</v>
      </c>
      <c r="AG326">
        <v>4</v>
      </c>
      <c r="AH326">
        <v>2</v>
      </c>
      <c r="AI326">
        <v>6</v>
      </c>
      <c r="AJ326">
        <v>0</v>
      </c>
      <c r="AK326">
        <v>6</v>
      </c>
      <c r="AL326">
        <v>0</v>
      </c>
      <c r="AM326">
        <v>6</v>
      </c>
      <c r="AN326">
        <v>0</v>
      </c>
      <c r="AO326">
        <v>6</v>
      </c>
      <c r="AP326">
        <v>0</v>
      </c>
      <c r="AQ326">
        <v>6</v>
      </c>
      <c r="AR326">
        <v>0</v>
      </c>
    </row>
    <row r="327" spans="1:44" x14ac:dyDescent="0.2">
      <c r="A327" s="12">
        <f t="shared" si="270"/>
        <v>2012</v>
      </c>
      <c r="B327" s="13">
        <f t="shared" si="279"/>
        <v>13</v>
      </c>
      <c r="C327" s="14">
        <v>23</v>
      </c>
      <c r="D327" s="15">
        <v>1083</v>
      </c>
      <c r="E327" s="16">
        <f t="shared" si="253"/>
        <v>0.84615384615384615</v>
      </c>
      <c r="F327" s="16">
        <f t="shared" si="254"/>
        <v>0.84615384615384615</v>
      </c>
      <c r="G327" s="16">
        <f t="shared" si="271"/>
        <v>0</v>
      </c>
      <c r="H327" s="16">
        <f t="shared" si="272"/>
        <v>0.69230769230769229</v>
      </c>
      <c r="I327" s="16">
        <f t="shared" si="255"/>
        <v>0.38461538461538464</v>
      </c>
      <c r="J327" s="16">
        <f t="shared" si="256"/>
        <v>0.23076923076923078</v>
      </c>
      <c r="K327" s="16">
        <f t="shared" si="257"/>
        <v>0.53846153846153844</v>
      </c>
      <c r="L327" s="16">
        <f t="shared" si="258"/>
        <v>0.15384615384615385</v>
      </c>
      <c r="M327" s="16">
        <f t="shared" si="259"/>
        <v>0.53846153846153844</v>
      </c>
      <c r="N327" s="16">
        <f t="shared" si="260"/>
        <v>0.15384615384615385</v>
      </c>
      <c r="O327" s="16">
        <f t="shared" si="261"/>
        <v>0.61538461538461542</v>
      </c>
      <c r="P327" s="16">
        <f t="shared" si="262"/>
        <v>7.6923076923076927E-2</v>
      </c>
      <c r="Q327" s="16">
        <f t="shared" si="263"/>
        <v>0.61538461538461542</v>
      </c>
      <c r="R327" s="16">
        <f t="shared" si="264"/>
        <v>0</v>
      </c>
      <c r="S327" s="16">
        <f t="shared" si="275"/>
        <v>0.61538461538461542</v>
      </c>
      <c r="T327" s="16">
        <f t="shared" si="276"/>
        <v>0</v>
      </c>
      <c r="U327" s="18">
        <f t="shared" si="277"/>
        <v>0.61538461538461542</v>
      </c>
      <c r="V327" s="18">
        <f t="shared" si="278"/>
        <v>0</v>
      </c>
      <c r="Y327" s="19">
        <f t="shared" si="269"/>
        <v>2012</v>
      </c>
      <c r="Z327">
        <v>13</v>
      </c>
      <c r="AA327">
        <v>11</v>
      </c>
      <c r="AB327">
        <v>11</v>
      </c>
      <c r="AC327">
        <v>0</v>
      </c>
      <c r="AD327">
        <v>9</v>
      </c>
      <c r="AE327">
        <v>5</v>
      </c>
      <c r="AF327">
        <v>3</v>
      </c>
      <c r="AG327">
        <v>7</v>
      </c>
      <c r="AH327">
        <v>2</v>
      </c>
      <c r="AI327">
        <v>7</v>
      </c>
      <c r="AJ327">
        <v>2</v>
      </c>
      <c r="AK327">
        <v>8</v>
      </c>
      <c r="AL327">
        <v>1</v>
      </c>
      <c r="AM327">
        <v>8</v>
      </c>
      <c r="AN327">
        <v>0</v>
      </c>
      <c r="AO327">
        <v>8</v>
      </c>
      <c r="AP327">
        <v>0</v>
      </c>
      <c r="AQ327">
        <v>8</v>
      </c>
      <c r="AR327">
        <v>0</v>
      </c>
    </row>
    <row r="328" spans="1:44" x14ac:dyDescent="0.2">
      <c r="A328" s="12">
        <f t="shared" si="270"/>
        <v>2013</v>
      </c>
      <c r="B328" s="13">
        <f t="shared" si="279"/>
        <v>24</v>
      </c>
      <c r="C328" s="14"/>
      <c r="D328" s="15">
        <v>1175</v>
      </c>
      <c r="E328" s="16">
        <f t="shared" si="253"/>
        <v>0.83333333333333337</v>
      </c>
      <c r="F328" s="16">
        <f t="shared" si="254"/>
        <v>0.70833333333333337</v>
      </c>
      <c r="G328" s="16">
        <f t="shared" si="271"/>
        <v>0</v>
      </c>
      <c r="H328" s="16">
        <f t="shared" si="272"/>
        <v>0.625</v>
      </c>
      <c r="I328" s="16">
        <f t="shared" si="255"/>
        <v>0.375</v>
      </c>
      <c r="J328" s="16">
        <f t="shared" si="256"/>
        <v>0.16666666666666666</v>
      </c>
      <c r="K328" s="16">
        <f t="shared" si="257"/>
        <v>0.5</v>
      </c>
      <c r="L328" s="16">
        <f t="shared" si="258"/>
        <v>8.3333333333333329E-2</v>
      </c>
      <c r="M328" s="16">
        <f t="shared" si="259"/>
        <v>0.625</v>
      </c>
      <c r="N328" s="16">
        <f t="shared" si="260"/>
        <v>0</v>
      </c>
      <c r="O328" s="16">
        <f t="shared" si="261"/>
        <v>0.625</v>
      </c>
      <c r="P328" s="16">
        <f t="shared" si="262"/>
        <v>0</v>
      </c>
      <c r="Q328" s="16">
        <f t="shared" si="263"/>
        <v>0.625</v>
      </c>
      <c r="R328" s="16">
        <f t="shared" si="264"/>
        <v>0</v>
      </c>
      <c r="S328" s="16">
        <f t="shared" si="275"/>
        <v>0.625</v>
      </c>
      <c r="T328" s="16">
        <f t="shared" si="276"/>
        <v>0</v>
      </c>
      <c r="Y328" s="19">
        <f t="shared" si="269"/>
        <v>2013</v>
      </c>
      <c r="Z328">
        <v>24</v>
      </c>
      <c r="AA328">
        <v>20</v>
      </c>
      <c r="AB328">
        <v>17</v>
      </c>
      <c r="AC328">
        <v>0</v>
      </c>
      <c r="AD328">
        <v>15</v>
      </c>
      <c r="AE328">
        <v>9</v>
      </c>
      <c r="AF328">
        <v>4</v>
      </c>
      <c r="AG328">
        <v>12</v>
      </c>
      <c r="AH328">
        <v>2</v>
      </c>
      <c r="AI328">
        <v>15</v>
      </c>
      <c r="AJ328">
        <v>0</v>
      </c>
      <c r="AK328">
        <v>15</v>
      </c>
      <c r="AL328">
        <v>0</v>
      </c>
      <c r="AM328">
        <v>15</v>
      </c>
      <c r="AN328">
        <v>0</v>
      </c>
      <c r="AO328">
        <v>15</v>
      </c>
      <c r="AP328">
        <v>0</v>
      </c>
    </row>
    <row r="329" spans="1:44" x14ac:dyDescent="0.2">
      <c r="A329" s="12">
        <f t="shared" si="270"/>
        <v>2014</v>
      </c>
      <c r="B329" s="13">
        <f t="shared" si="279"/>
        <v>21</v>
      </c>
      <c r="C329" s="14">
        <v>22</v>
      </c>
      <c r="D329" s="15">
        <v>1064</v>
      </c>
      <c r="E329" s="16">
        <f t="shared" si="253"/>
        <v>0.66666666666666663</v>
      </c>
      <c r="F329" s="16">
        <f t="shared" si="254"/>
        <v>0.47619047619047616</v>
      </c>
      <c r="G329" s="16">
        <f t="shared" si="271"/>
        <v>0</v>
      </c>
      <c r="H329" s="16">
        <f t="shared" si="272"/>
        <v>0.42857142857142855</v>
      </c>
      <c r="I329" s="16">
        <f t="shared" si="255"/>
        <v>0.2857142857142857</v>
      </c>
      <c r="J329" s="16">
        <f t="shared" si="256"/>
        <v>9.5238095238095233E-2</v>
      </c>
      <c r="K329" s="16">
        <f t="shared" si="257"/>
        <v>0.33333333333333331</v>
      </c>
      <c r="L329" s="16">
        <f t="shared" si="258"/>
        <v>0</v>
      </c>
      <c r="M329" s="16">
        <f t="shared" si="259"/>
        <v>0.33333333333333331</v>
      </c>
      <c r="N329" s="16">
        <f t="shared" si="260"/>
        <v>0</v>
      </c>
      <c r="O329" s="16">
        <f t="shared" si="261"/>
        <v>0.33333333333333331</v>
      </c>
      <c r="P329" s="16">
        <f t="shared" si="262"/>
        <v>0</v>
      </c>
      <c r="Q329" s="16">
        <f t="shared" si="263"/>
        <v>0.33333333333333331</v>
      </c>
      <c r="R329" s="16">
        <f t="shared" si="264"/>
        <v>0</v>
      </c>
      <c r="S329" s="20"/>
      <c r="T329" s="20"/>
      <c r="Y329" s="19">
        <f t="shared" si="269"/>
        <v>2014</v>
      </c>
      <c r="Z329">
        <v>21</v>
      </c>
      <c r="AA329">
        <v>14</v>
      </c>
      <c r="AB329">
        <v>10</v>
      </c>
      <c r="AC329">
        <v>0</v>
      </c>
      <c r="AD329">
        <v>9</v>
      </c>
      <c r="AE329">
        <v>6</v>
      </c>
      <c r="AF329">
        <v>2</v>
      </c>
      <c r="AG329">
        <v>7</v>
      </c>
      <c r="AH329">
        <v>0</v>
      </c>
      <c r="AI329">
        <v>7</v>
      </c>
      <c r="AJ329">
        <v>0</v>
      </c>
      <c r="AK329">
        <v>7</v>
      </c>
      <c r="AL329">
        <v>0</v>
      </c>
      <c r="AM329">
        <v>7</v>
      </c>
      <c r="AN329">
        <v>0</v>
      </c>
    </row>
    <row r="330" spans="1:44" x14ac:dyDescent="0.2">
      <c r="A330" s="12">
        <f t="shared" si="270"/>
        <v>2015</v>
      </c>
      <c r="B330" s="13">
        <f t="shared" si="279"/>
        <v>14</v>
      </c>
      <c r="C330" s="14">
        <v>19</v>
      </c>
      <c r="D330" s="15">
        <v>1143</v>
      </c>
      <c r="E330" s="16">
        <f t="shared" si="253"/>
        <v>0.7857142857142857</v>
      </c>
      <c r="F330" s="16">
        <f t="shared" si="254"/>
        <v>0.5714285714285714</v>
      </c>
      <c r="G330" s="16">
        <f t="shared" si="271"/>
        <v>0</v>
      </c>
      <c r="H330" s="16">
        <f t="shared" si="272"/>
        <v>0.42857142857142855</v>
      </c>
      <c r="I330" s="16">
        <f t="shared" si="255"/>
        <v>0.35714285714285715</v>
      </c>
      <c r="J330" s="16">
        <f t="shared" si="256"/>
        <v>0.21428571428571427</v>
      </c>
      <c r="K330" s="16">
        <f t="shared" si="257"/>
        <v>0.5</v>
      </c>
      <c r="L330" s="16">
        <f t="shared" si="258"/>
        <v>7.1428571428571425E-2</v>
      </c>
      <c r="M330" s="16">
        <f t="shared" si="259"/>
        <v>0.5714285714285714</v>
      </c>
      <c r="N330" s="16">
        <f t="shared" si="260"/>
        <v>0</v>
      </c>
      <c r="O330" s="16">
        <f t="shared" si="261"/>
        <v>0.5714285714285714</v>
      </c>
      <c r="P330" s="16">
        <f t="shared" si="262"/>
        <v>0</v>
      </c>
      <c r="Q330" s="20"/>
      <c r="R330" s="20"/>
      <c r="S330" s="20"/>
      <c r="T330" s="20"/>
      <c r="Y330" s="19">
        <f t="shared" si="269"/>
        <v>2015</v>
      </c>
      <c r="Z330">
        <v>14</v>
      </c>
      <c r="AA330">
        <v>11</v>
      </c>
      <c r="AB330">
        <v>8</v>
      </c>
      <c r="AC330">
        <v>0</v>
      </c>
      <c r="AD330">
        <v>6</v>
      </c>
      <c r="AE330">
        <v>5</v>
      </c>
      <c r="AF330">
        <v>3</v>
      </c>
      <c r="AG330">
        <v>7</v>
      </c>
      <c r="AH330">
        <v>1</v>
      </c>
      <c r="AI330">
        <v>8</v>
      </c>
      <c r="AJ330">
        <v>0</v>
      </c>
      <c r="AK330">
        <v>8</v>
      </c>
      <c r="AL330">
        <v>0</v>
      </c>
    </row>
    <row r="331" spans="1:44" x14ac:dyDescent="0.2">
      <c r="A331" s="12">
        <f t="shared" si="270"/>
        <v>2016</v>
      </c>
      <c r="B331" s="13">
        <f t="shared" si="279"/>
        <v>13</v>
      </c>
      <c r="C331" s="14">
        <v>21</v>
      </c>
      <c r="D331" s="15">
        <v>1070</v>
      </c>
      <c r="E331" s="16">
        <f t="shared" si="253"/>
        <v>0.92307692307692313</v>
      </c>
      <c r="F331" s="16">
        <f t="shared" si="254"/>
        <v>0.76923076923076927</v>
      </c>
      <c r="G331" s="16">
        <f t="shared" si="271"/>
        <v>0</v>
      </c>
      <c r="H331" s="16">
        <f t="shared" si="272"/>
        <v>0.69230769230769229</v>
      </c>
      <c r="I331" s="16">
        <f t="shared" si="255"/>
        <v>0.38461538461538464</v>
      </c>
      <c r="J331" s="16">
        <f t="shared" si="256"/>
        <v>0.30769230769230771</v>
      </c>
      <c r="K331" s="16">
        <f t="shared" si="257"/>
        <v>0.61538461538461542</v>
      </c>
      <c r="L331" s="16">
        <f t="shared" si="258"/>
        <v>7.6923076923076927E-2</v>
      </c>
      <c r="M331" s="16">
        <f t="shared" si="259"/>
        <v>0.61538461538461542</v>
      </c>
      <c r="N331" s="16">
        <f t="shared" si="260"/>
        <v>7.6923076923076927E-2</v>
      </c>
      <c r="O331" s="20"/>
      <c r="P331" s="20"/>
      <c r="Q331" s="20"/>
      <c r="R331" s="20"/>
      <c r="S331" s="20"/>
      <c r="T331" s="20"/>
      <c r="Y331" s="19">
        <f t="shared" si="269"/>
        <v>2016</v>
      </c>
      <c r="Z331">
        <v>13</v>
      </c>
      <c r="AA331">
        <v>12</v>
      </c>
      <c r="AB331">
        <v>10</v>
      </c>
      <c r="AC331">
        <v>0</v>
      </c>
      <c r="AD331">
        <v>9</v>
      </c>
      <c r="AE331">
        <v>5</v>
      </c>
      <c r="AF331">
        <v>4</v>
      </c>
      <c r="AG331">
        <v>8</v>
      </c>
      <c r="AH331">
        <v>1</v>
      </c>
      <c r="AI331">
        <v>8</v>
      </c>
      <c r="AJ331">
        <v>1</v>
      </c>
    </row>
    <row r="332" spans="1:44" x14ac:dyDescent="0.2">
      <c r="A332" s="12">
        <f t="shared" si="270"/>
        <v>2017</v>
      </c>
      <c r="B332" s="13">
        <f t="shared" si="279"/>
        <v>9</v>
      </c>
      <c r="C332" s="14">
        <v>19</v>
      </c>
      <c r="D332" s="15">
        <v>1000</v>
      </c>
      <c r="E332" s="16">
        <f t="shared" si="253"/>
        <v>0.77777777777777779</v>
      </c>
      <c r="F332" s="16">
        <f t="shared" si="254"/>
        <v>0.55555555555555558</v>
      </c>
      <c r="G332" s="16">
        <f t="shared" si="271"/>
        <v>0</v>
      </c>
      <c r="H332" s="16">
        <f t="shared" si="272"/>
        <v>0.55555555555555558</v>
      </c>
      <c r="I332" s="16">
        <f t="shared" si="255"/>
        <v>0.44444444444444442</v>
      </c>
      <c r="J332" s="16">
        <f t="shared" si="256"/>
        <v>0</v>
      </c>
      <c r="K332" s="16">
        <f t="shared" si="257"/>
        <v>0.44444444444444442</v>
      </c>
      <c r="L332" s="16">
        <f t="shared" si="258"/>
        <v>0</v>
      </c>
      <c r="M332" s="20"/>
      <c r="N332" s="20"/>
      <c r="O332" s="20"/>
      <c r="P332" s="20"/>
      <c r="Q332" s="20"/>
      <c r="R332" s="20"/>
      <c r="S332" s="20"/>
      <c r="T332" s="20"/>
      <c r="Y332" s="19">
        <f t="shared" si="269"/>
        <v>2017</v>
      </c>
      <c r="Z332">
        <v>9</v>
      </c>
      <c r="AA332">
        <v>7</v>
      </c>
      <c r="AB332">
        <v>5</v>
      </c>
      <c r="AC332">
        <v>0</v>
      </c>
      <c r="AD332">
        <v>5</v>
      </c>
      <c r="AE332">
        <v>4</v>
      </c>
      <c r="AF332">
        <v>0</v>
      </c>
      <c r="AG332">
        <v>4</v>
      </c>
      <c r="AH332">
        <v>0</v>
      </c>
    </row>
    <row r="333" spans="1:44" x14ac:dyDescent="0.2">
      <c r="A333" s="12">
        <f t="shared" si="270"/>
        <v>2018</v>
      </c>
      <c r="B333" s="13">
        <f t="shared" si="279"/>
        <v>8</v>
      </c>
      <c r="C333" s="14">
        <v>20</v>
      </c>
      <c r="D333" s="15">
        <v>1092</v>
      </c>
      <c r="E333" s="16">
        <f t="shared" si="253"/>
        <v>0.75</v>
      </c>
      <c r="F333" s="16">
        <f t="shared" si="254"/>
        <v>0.75</v>
      </c>
      <c r="G333" s="16">
        <f t="shared" si="271"/>
        <v>0</v>
      </c>
      <c r="H333" s="16">
        <f t="shared" si="272"/>
        <v>0.75</v>
      </c>
      <c r="I333" s="16">
        <f t="shared" si="255"/>
        <v>0.625</v>
      </c>
      <c r="J333" s="16">
        <f t="shared" si="256"/>
        <v>0.125</v>
      </c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Y333" s="19">
        <f t="shared" si="269"/>
        <v>2018</v>
      </c>
      <c r="Z333">
        <v>8</v>
      </c>
      <c r="AA333">
        <v>6</v>
      </c>
      <c r="AB333">
        <v>6</v>
      </c>
      <c r="AC333">
        <v>0</v>
      </c>
      <c r="AD333">
        <v>6</v>
      </c>
      <c r="AE333">
        <v>5</v>
      </c>
      <c r="AF333">
        <v>1</v>
      </c>
    </row>
    <row r="334" spans="1:44" x14ac:dyDescent="0.2">
      <c r="A334" s="12">
        <f t="shared" si="270"/>
        <v>2019</v>
      </c>
      <c r="B334" s="13">
        <f t="shared" si="279"/>
        <v>10</v>
      </c>
      <c r="C334" s="14">
        <v>18</v>
      </c>
      <c r="D334" s="15">
        <v>1138</v>
      </c>
      <c r="E334" s="16">
        <f t="shared" si="253"/>
        <v>0.7</v>
      </c>
      <c r="F334" s="16">
        <f t="shared" si="254"/>
        <v>0.5</v>
      </c>
      <c r="G334" s="16">
        <f t="shared" si="271"/>
        <v>0</v>
      </c>
      <c r="H334" s="16">
        <f t="shared" si="272"/>
        <v>0.3</v>
      </c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Y334" s="19">
        <f t="shared" si="269"/>
        <v>2019</v>
      </c>
      <c r="Z334">
        <v>10</v>
      </c>
      <c r="AA334">
        <v>7</v>
      </c>
      <c r="AB334">
        <v>5</v>
      </c>
      <c r="AC334">
        <v>0</v>
      </c>
      <c r="AD334">
        <v>3</v>
      </c>
    </row>
    <row r="335" spans="1:44" x14ac:dyDescent="0.2">
      <c r="A335" s="12">
        <f t="shared" si="270"/>
        <v>2020</v>
      </c>
      <c r="B335" s="13">
        <f t="shared" si="279"/>
        <v>8</v>
      </c>
      <c r="C335" s="14">
        <v>23</v>
      </c>
      <c r="D335" s="15">
        <v>1220</v>
      </c>
      <c r="E335" s="16">
        <f t="shared" si="253"/>
        <v>1</v>
      </c>
      <c r="F335" s="16">
        <f t="shared" si="254"/>
        <v>1</v>
      </c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Y335" s="19">
        <f t="shared" si="269"/>
        <v>2020</v>
      </c>
      <c r="Z335">
        <v>8</v>
      </c>
      <c r="AA335">
        <v>8</v>
      </c>
      <c r="AB335">
        <v>8</v>
      </c>
    </row>
    <row r="336" spans="1:44" x14ac:dyDescent="0.2">
      <c r="A336" s="12">
        <f t="shared" si="270"/>
        <v>2021</v>
      </c>
      <c r="B336" s="13">
        <f t="shared" si="279"/>
        <v>6</v>
      </c>
      <c r="C336" s="14"/>
      <c r="D336" s="15"/>
      <c r="E336" s="16">
        <f t="shared" si="253"/>
        <v>0.83333333333333337</v>
      </c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Y336" s="19">
        <f t="shared" si="269"/>
        <v>2021</v>
      </c>
      <c r="Z336">
        <v>6</v>
      </c>
      <c r="AA336">
        <v>5</v>
      </c>
    </row>
    <row r="337" spans="1:44" x14ac:dyDescent="0.2">
      <c r="A337" s="12">
        <f t="shared" si="270"/>
        <v>2022</v>
      </c>
      <c r="B337" s="13">
        <f t="shared" si="279"/>
        <v>12</v>
      </c>
      <c r="C337" s="14"/>
      <c r="D337" s="15">
        <v>1195</v>
      </c>
      <c r="E337" s="21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Y337" s="19">
        <f t="shared" si="269"/>
        <v>2022</v>
      </c>
      <c r="Z337">
        <v>12</v>
      </c>
    </row>
    <row r="338" spans="1:44" x14ac:dyDescent="0.2">
      <c r="A338" s="57"/>
      <c r="B338" s="23"/>
      <c r="C338" s="24"/>
      <c r="D338" s="25"/>
      <c r="E338" s="21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Y338" s="19"/>
    </row>
    <row r="339" spans="1:44" x14ac:dyDescent="0.2">
      <c r="W339" s="5"/>
      <c r="Y339" s="19"/>
    </row>
    <row r="340" spans="1:44" x14ac:dyDescent="0.2">
      <c r="A340" s="26" t="s">
        <v>24</v>
      </c>
      <c r="B340" s="13">
        <f>AVERAGE(B316:B337)</f>
        <v>16.5</v>
      </c>
      <c r="C340" s="27">
        <f>AVERAGE(C316:C337)</f>
        <v>20.807692307692307</v>
      </c>
      <c r="D340" s="15">
        <f>AVERAGE(D316:D337)</f>
        <v>1072.75</v>
      </c>
      <c r="E340" s="16">
        <f>AVERAGE(E316:E336)</f>
        <v>0.83213795757110565</v>
      </c>
      <c r="F340" s="16">
        <f>AVERAGE(F316:F335)</f>
        <v>0.70914852744086165</v>
      </c>
      <c r="G340" s="16">
        <f>AVERAGE(G316:G334)</f>
        <v>3.0449008995919753E-2</v>
      </c>
      <c r="H340" s="16">
        <f>AVERAGE(H316:H334)</f>
        <v>0.58837480394447761</v>
      </c>
      <c r="I340" s="16">
        <f>AVERAGE(I316:I333)</f>
        <v>0.41291774586969099</v>
      </c>
      <c r="J340" s="16">
        <f>AVERAGE(J316:J333)</f>
        <v>0.19953389502080066</v>
      </c>
      <c r="K340" s="16">
        <f>AVERAGE(K316:K332)</f>
        <v>0.52105127153249375</v>
      </c>
      <c r="L340" s="16">
        <f>AVERAGE(L316:L332)</f>
        <v>9.2951829756917931E-2</v>
      </c>
      <c r="M340" s="16">
        <f>AVERAGE(M316:M331)</f>
        <v>0.58706410151633259</v>
      </c>
      <c r="N340" s="16">
        <f>AVERAGE(N316:N331)</f>
        <v>4.3910367008193091E-2</v>
      </c>
      <c r="O340" s="16">
        <f>AVERAGE(O316:O330)</f>
        <v>0.62030318270592866</v>
      </c>
      <c r="P340" s="16">
        <f>AVERAGE(P316:P330)</f>
        <v>1.8002984669651334E-2</v>
      </c>
      <c r="Q340" s="16">
        <f>AVERAGE(Q316:Q329)</f>
        <v>0.62379422636859705</v>
      </c>
      <c r="R340" s="16">
        <f>AVERAGE(R316:R329)</f>
        <v>1.0393046107331822E-2</v>
      </c>
      <c r="S340" s="16">
        <f>AVERAGE(S316:S328)</f>
        <v>0.65549838134770355</v>
      </c>
      <c r="T340" s="16">
        <f>AVERAGE(T316:T328)</f>
        <v>0</v>
      </c>
      <c r="U340" s="16">
        <f>AVERAGE(U316:U327)</f>
        <v>0.65803991312667887</v>
      </c>
      <c r="V340" s="16">
        <f>AVERAGE(V316:V327)</f>
        <v>0</v>
      </c>
      <c r="Y340" s="19"/>
    </row>
    <row r="341" spans="1:44" x14ac:dyDescent="0.2">
      <c r="A341" s="28"/>
      <c r="B341" s="23"/>
      <c r="C341" s="29"/>
      <c r="D341" s="25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Y341" s="19"/>
    </row>
    <row r="342" spans="1:44" x14ac:dyDescent="0.2">
      <c r="A342" s="28"/>
      <c r="B342" s="23"/>
      <c r="C342" s="29"/>
      <c r="D342" s="25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Y342" s="19"/>
    </row>
    <row r="343" spans="1:44" x14ac:dyDescent="0.2">
      <c r="F343" s="2" t="str">
        <f>$F$1</f>
        <v>CSRDE  RETENTION SURVEY -  2021-22 (Fall 2022 Update)</v>
      </c>
      <c r="G343" s="2"/>
      <c r="H343" s="2"/>
      <c r="Y343" s="19"/>
    </row>
    <row r="344" spans="1:44" x14ac:dyDescent="0.2">
      <c r="D344" s="2" t="str">
        <f>$D$2</f>
        <v>Section I:    Institution-wide Rates for All First-time, Full-time, Bachelor-degree-seeking Freshmen</v>
      </c>
      <c r="Y344" s="19"/>
    </row>
    <row r="345" spans="1:44" x14ac:dyDescent="0.2">
      <c r="Y345" s="19"/>
    </row>
    <row r="346" spans="1:44" x14ac:dyDescent="0.2">
      <c r="A346" t="str">
        <f>$A$4</f>
        <v>Institution : The University of Montana - Missoula</v>
      </c>
      <c r="Y346" s="19"/>
    </row>
    <row r="347" spans="1:44" x14ac:dyDescent="0.2">
      <c r="Y347" s="19"/>
      <c r="Z347" t="str">
        <f>+A348</f>
        <v>Subgroup: Native Hawaiian / Pacific Islander</v>
      </c>
    </row>
    <row r="348" spans="1:44" x14ac:dyDescent="0.2">
      <c r="A348" t="s">
        <v>41</v>
      </c>
      <c r="V348" s="3" t="s">
        <v>52</v>
      </c>
      <c r="Y348" s="19"/>
    </row>
    <row r="349" spans="1:44" x14ac:dyDescent="0.2">
      <c r="A349" t="str">
        <f>+A311</f>
        <v>Omitted pre-pharm, pre-engineering and pre-nursing</v>
      </c>
      <c r="AA349" s="73" t="s">
        <v>3</v>
      </c>
      <c r="AB349" s="73"/>
      <c r="AC349" s="73"/>
      <c r="AD349" s="73"/>
      <c r="AE349" s="73" t="s">
        <v>4</v>
      </c>
      <c r="AF349" s="73"/>
      <c r="AG349" s="73"/>
      <c r="AH349" s="73"/>
      <c r="AI349" s="73"/>
      <c r="AJ349" s="73"/>
      <c r="AK349" s="73"/>
      <c r="AL349" s="73"/>
      <c r="AM349" s="73"/>
      <c r="AN349" s="73"/>
      <c r="AO349" s="73"/>
      <c r="AP349" s="73"/>
      <c r="AQ349" s="73"/>
      <c r="AR349" s="73"/>
    </row>
    <row r="350" spans="1:44" x14ac:dyDescent="0.2">
      <c r="A350" s="62"/>
      <c r="B350" s="6"/>
      <c r="C350" s="62"/>
      <c r="D350" s="62"/>
      <c r="E350" s="75" t="s">
        <v>3</v>
      </c>
      <c r="F350" s="76"/>
      <c r="G350" s="75" t="s">
        <v>4</v>
      </c>
      <c r="H350" s="78"/>
      <c r="I350" s="78"/>
      <c r="J350" s="78"/>
      <c r="K350" s="78"/>
      <c r="L350" s="78"/>
      <c r="M350" s="78"/>
      <c r="N350" s="78"/>
      <c r="O350" s="78"/>
      <c r="P350" s="78"/>
      <c r="Q350" s="78"/>
      <c r="R350" s="78"/>
      <c r="S350" s="78"/>
      <c r="T350" s="78"/>
      <c r="U350" s="78"/>
      <c r="V350" s="76"/>
      <c r="AA350" s="73" t="s">
        <v>3</v>
      </c>
      <c r="AB350" s="73"/>
      <c r="AC350" s="73" t="s">
        <v>4</v>
      </c>
      <c r="AD350" s="73"/>
      <c r="AE350" s="73"/>
      <c r="AF350" s="73"/>
      <c r="AG350" s="73"/>
      <c r="AH350" s="73"/>
      <c r="AI350" s="73"/>
      <c r="AJ350" s="73"/>
      <c r="AK350" s="73"/>
      <c r="AL350" s="73"/>
      <c r="AM350" s="73"/>
      <c r="AN350" s="73"/>
      <c r="AO350" s="73"/>
      <c r="AP350" s="73"/>
      <c r="AQ350" s="73"/>
      <c r="AR350" s="73"/>
    </row>
    <row r="351" spans="1:44" x14ac:dyDescent="0.2">
      <c r="A351" s="62"/>
      <c r="B351" s="7" t="s">
        <v>5</v>
      </c>
      <c r="C351" s="8" t="s">
        <v>6</v>
      </c>
      <c r="D351" s="8" t="s">
        <v>6</v>
      </c>
      <c r="E351" s="8" t="s">
        <v>7</v>
      </c>
      <c r="F351" s="8" t="s">
        <v>7</v>
      </c>
      <c r="G351" s="75" t="s">
        <v>62</v>
      </c>
      <c r="H351" s="76"/>
      <c r="I351" s="75" t="s">
        <v>8</v>
      </c>
      <c r="J351" s="76"/>
      <c r="K351" s="75" t="s">
        <v>9</v>
      </c>
      <c r="L351" s="76"/>
      <c r="M351" s="75" t="s">
        <v>10</v>
      </c>
      <c r="N351" s="76"/>
      <c r="O351" s="74" t="s">
        <v>11</v>
      </c>
      <c r="P351" s="74"/>
      <c r="Q351" s="74" t="s">
        <v>12</v>
      </c>
      <c r="R351" s="74"/>
      <c r="S351" s="74" t="s">
        <v>13</v>
      </c>
      <c r="T351" s="74"/>
      <c r="U351" s="75" t="s">
        <v>14</v>
      </c>
      <c r="V351" s="76"/>
      <c r="Z351" t="s">
        <v>5</v>
      </c>
      <c r="AA351" t="s">
        <v>7</v>
      </c>
      <c r="AB351" t="s">
        <v>7</v>
      </c>
      <c r="AC351" t="s">
        <v>62</v>
      </c>
      <c r="AE351" t="s">
        <v>8</v>
      </c>
      <c r="AG351" t="s">
        <v>9</v>
      </c>
      <c r="AI351" t="s">
        <v>10</v>
      </c>
      <c r="AK351" s="77" t="s">
        <v>11</v>
      </c>
      <c r="AL351" s="77"/>
      <c r="AM351" s="77" t="s">
        <v>12</v>
      </c>
      <c r="AN351" s="77"/>
      <c r="AO351" s="77" t="s">
        <v>13</v>
      </c>
      <c r="AP351" s="77"/>
      <c r="AQ351" t="s">
        <v>14</v>
      </c>
    </row>
    <row r="352" spans="1:44" x14ac:dyDescent="0.2">
      <c r="A352" s="64" t="s">
        <v>15</v>
      </c>
      <c r="B352" s="10" t="s">
        <v>16</v>
      </c>
      <c r="C352" s="11" t="s">
        <v>17</v>
      </c>
      <c r="D352" s="11" t="s">
        <v>18</v>
      </c>
      <c r="E352" s="11" t="s">
        <v>19</v>
      </c>
      <c r="F352" s="11" t="s">
        <v>20</v>
      </c>
      <c r="G352" s="64" t="s">
        <v>21</v>
      </c>
      <c r="H352" s="64" t="s">
        <v>22</v>
      </c>
      <c r="I352" s="64" t="s">
        <v>21</v>
      </c>
      <c r="J352" s="64" t="s">
        <v>22</v>
      </c>
      <c r="K352" s="64" t="s">
        <v>21</v>
      </c>
      <c r="L352" s="64" t="s">
        <v>22</v>
      </c>
      <c r="M352" s="64" t="s">
        <v>21</v>
      </c>
      <c r="N352" s="64" t="s">
        <v>22</v>
      </c>
      <c r="O352" s="64" t="s">
        <v>21</v>
      </c>
      <c r="P352" s="64" t="s">
        <v>22</v>
      </c>
      <c r="Q352" s="64" t="s">
        <v>21</v>
      </c>
      <c r="R352" s="64" t="s">
        <v>22</v>
      </c>
      <c r="S352" s="64" t="s">
        <v>21</v>
      </c>
      <c r="T352" s="64" t="s">
        <v>22</v>
      </c>
      <c r="U352" s="64" t="s">
        <v>21</v>
      </c>
      <c r="V352" s="64" t="s">
        <v>22</v>
      </c>
      <c r="Z352" t="s">
        <v>16</v>
      </c>
      <c r="AA352" t="s">
        <v>19</v>
      </c>
      <c r="AB352" t="s">
        <v>20</v>
      </c>
      <c r="AC352" t="s">
        <v>21</v>
      </c>
      <c r="AD352" t="s">
        <v>22</v>
      </c>
      <c r="AE352" t="s">
        <v>21</v>
      </c>
      <c r="AF352" t="s">
        <v>22</v>
      </c>
      <c r="AG352" t="s">
        <v>21</v>
      </c>
      <c r="AH352" t="s">
        <v>22</v>
      </c>
      <c r="AI352" t="s">
        <v>21</v>
      </c>
      <c r="AJ352" t="s">
        <v>22</v>
      </c>
      <c r="AK352" t="s">
        <v>21</v>
      </c>
      <c r="AL352" t="s">
        <v>22</v>
      </c>
      <c r="AM352" t="s">
        <v>21</v>
      </c>
      <c r="AN352" t="s">
        <v>22</v>
      </c>
      <c r="AO352" t="s">
        <v>21</v>
      </c>
      <c r="AP352" t="s">
        <v>22</v>
      </c>
      <c r="AQ352" t="s">
        <v>21</v>
      </c>
      <c r="AR352" t="s">
        <v>22</v>
      </c>
    </row>
    <row r="353" spans="1:44" x14ac:dyDescent="0.2">
      <c r="A353" s="44"/>
      <c r="B353" s="6"/>
      <c r="C353" s="44"/>
      <c r="D353" s="44"/>
      <c r="E353" s="44"/>
      <c r="F353" s="44"/>
      <c r="G353" s="62"/>
      <c r="H353" s="51"/>
      <c r="I353" s="44"/>
      <c r="J353" s="44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Y353" s="19"/>
    </row>
    <row r="354" spans="1:44" x14ac:dyDescent="0.2">
      <c r="A354" s="43">
        <v>2011</v>
      </c>
      <c r="B354" s="13">
        <f t="shared" ref="B354:B365" si="280">+IF(ISNUMBER(Z354),Z354,0)</f>
        <v>3</v>
      </c>
      <c r="C354" s="14">
        <v>23</v>
      </c>
      <c r="D354" s="15">
        <v>1070</v>
      </c>
      <c r="E354" s="16">
        <f>+IF(($B354)=0,"",AA354/$B354)</f>
        <v>1</v>
      </c>
      <c r="F354" s="16">
        <f>+IF(($B354)=0,"",AB354/$B354)</f>
        <v>1</v>
      </c>
      <c r="G354" s="16">
        <f t="shared" ref="G354:H362" si="281">+IF(($B354)=0,"",AC354/$B354)</f>
        <v>0</v>
      </c>
      <c r="H354" s="16">
        <f t="shared" si="281"/>
        <v>0.66666666666666663</v>
      </c>
      <c r="I354" s="16">
        <f t="shared" ref="I354:I361" si="282">+IF(($B354)=0,"",AE354/$B354)</f>
        <v>0.33333333333333331</v>
      </c>
      <c r="J354" s="16">
        <f t="shared" ref="J354:J361" si="283">+IF(($B354)=0,"",AF354/$B354)</f>
        <v>0</v>
      </c>
      <c r="K354" s="16">
        <f t="shared" ref="K354:K356" si="284">+IF(($B354)=0,"",AG354/$B354)</f>
        <v>0.66666666666666663</v>
      </c>
      <c r="L354" s="16">
        <f t="shared" ref="L354:L356" si="285">+IF(($B354)=0,"",AH354/$B354)</f>
        <v>0</v>
      </c>
      <c r="M354" s="16">
        <f t="shared" ref="M354:M355" si="286">+IF(($B354)=0,"",AI354/$B354)</f>
        <v>0.66666666666666663</v>
      </c>
      <c r="N354" s="16">
        <f t="shared" ref="N354:N355" si="287">+IF(($B354)=0,"",AJ354/$B354)</f>
        <v>0</v>
      </c>
      <c r="O354" s="16">
        <f t="shared" ref="O354:O355" si="288">+IF(($B354)=0,"",AK354/$B354)</f>
        <v>0.66666666666666663</v>
      </c>
      <c r="P354" s="16">
        <f t="shared" ref="P354:P355" si="289">+IF(($B354)=0,"",AL354/$B354)</f>
        <v>0</v>
      </c>
      <c r="Q354" s="16">
        <f t="shared" ref="Q354" si="290">+IF(($B354)=0,"",AM354/$B354)</f>
        <v>0.66666666666666663</v>
      </c>
      <c r="R354" s="16">
        <f t="shared" ref="R354" si="291">+IF(($B354)=0,"",AN354/$B354)</f>
        <v>0</v>
      </c>
      <c r="S354" s="16">
        <f t="shared" ref="S354" si="292">+IF(($B354)=0,"",AO354/$B354)</f>
        <v>0.66666666666666663</v>
      </c>
      <c r="T354" s="16">
        <f t="shared" ref="T354" si="293">+IF(($B354)=0,"",AP354/$B354)</f>
        <v>0</v>
      </c>
      <c r="U354" s="16">
        <f t="shared" ref="U354" si="294">+IF(($B354)=0,"",AQ354/$B354)</f>
        <v>0.66666666666666663</v>
      </c>
      <c r="V354" s="16">
        <f t="shared" ref="V354" si="295">+IF(($B354)=0,"",AR354/$B354)</f>
        <v>0</v>
      </c>
      <c r="Y354" s="19">
        <f t="shared" ref="Y354:Y365" si="296">+A354</f>
        <v>2011</v>
      </c>
      <c r="Z354">
        <v>3</v>
      </c>
      <c r="AA354">
        <v>3</v>
      </c>
      <c r="AB354">
        <v>3</v>
      </c>
      <c r="AC354">
        <v>0</v>
      </c>
      <c r="AD354">
        <v>2</v>
      </c>
      <c r="AE354">
        <v>1</v>
      </c>
      <c r="AF354">
        <v>0</v>
      </c>
      <c r="AG354">
        <v>2</v>
      </c>
      <c r="AH354">
        <v>0</v>
      </c>
      <c r="AI354">
        <v>2</v>
      </c>
      <c r="AJ354">
        <v>0</v>
      </c>
      <c r="AK354">
        <v>2</v>
      </c>
      <c r="AL354">
        <v>0</v>
      </c>
      <c r="AM354">
        <v>2</v>
      </c>
      <c r="AN354">
        <v>0</v>
      </c>
      <c r="AO354">
        <v>2</v>
      </c>
      <c r="AP354">
        <v>0</v>
      </c>
      <c r="AQ354">
        <v>2</v>
      </c>
      <c r="AR354">
        <v>0</v>
      </c>
    </row>
    <row r="355" spans="1:44" x14ac:dyDescent="0.2">
      <c r="A355" s="72">
        <f t="shared" ref="A355:A365" si="297">+A354+1</f>
        <v>2012</v>
      </c>
      <c r="B355" s="13">
        <f t="shared" si="280"/>
        <v>1</v>
      </c>
      <c r="C355" s="14"/>
      <c r="D355" s="15">
        <v>980</v>
      </c>
      <c r="E355" s="16">
        <f t="shared" ref="E355:F364" si="298">+IF(($B355)=0,"",AA355/$B355)</f>
        <v>1</v>
      </c>
      <c r="F355" s="16">
        <f t="shared" si="298"/>
        <v>1</v>
      </c>
      <c r="G355" s="16">
        <f t="shared" si="281"/>
        <v>0</v>
      </c>
      <c r="H355" s="16">
        <f t="shared" si="281"/>
        <v>1</v>
      </c>
      <c r="I355" s="16">
        <f t="shared" si="282"/>
        <v>0</v>
      </c>
      <c r="J355" s="16">
        <f t="shared" si="283"/>
        <v>0</v>
      </c>
      <c r="K355" s="16">
        <f t="shared" si="284"/>
        <v>1</v>
      </c>
      <c r="L355" s="16">
        <f t="shared" si="285"/>
        <v>0</v>
      </c>
      <c r="M355" s="16">
        <f t="shared" si="286"/>
        <v>1</v>
      </c>
      <c r="N355" s="16">
        <f t="shared" si="287"/>
        <v>0</v>
      </c>
      <c r="O355" s="16">
        <f t="shared" si="288"/>
        <v>1</v>
      </c>
      <c r="P355" s="16">
        <f t="shared" si="289"/>
        <v>0</v>
      </c>
      <c r="Q355" s="16">
        <f t="shared" ref="Q355" si="299">+IF(($B355)=0,"",AM355/$B355)</f>
        <v>1</v>
      </c>
      <c r="R355" s="16">
        <f t="shared" ref="R355" si="300">+IF(($B355)=0,"",AN355/$B355)</f>
        <v>0</v>
      </c>
      <c r="S355" s="16">
        <f t="shared" ref="S355" si="301">+IF(($B355)=0,"",AO355/$B355)</f>
        <v>1</v>
      </c>
      <c r="T355" s="16">
        <f t="shared" ref="T355" si="302">+IF(($B355)=0,"",AP355/$B355)</f>
        <v>0</v>
      </c>
      <c r="U355" s="16">
        <f t="shared" ref="U355" si="303">+IF(($B355)=0,"",AQ355/$B355)</f>
        <v>1</v>
      </c>
      <c r="V355" s="16">
        <f t="shared" ref="V355" si="304">+IF(($B355)=0,"",AR355/$B355)</f>
        <v>0</v>
      </c>
      <c r="Y355" s="19">
        <f t="shared" si="296"/>
        <v>2012</v>
      </c>
      <c r="Z355">
        <v>1</v>
      </c>
      <c r="AA355">
        <v>1</v>
      </c>
      <c r="AB355">
        <v>1</v>
      </c>
      <c r="AC355">
        <v>0</v>
      </c>
      <c r="AD355">
        <v>1</v>
      </c>
      <c r="AE355">
        <v>0</v>
      </c>
      <c r="AF355">
        <v>0</v>
      </c>
      <c r="AG355">
        <v>1</v>
      </c>
      <c r="AH355">
        <v>0</v>
      </c>
      <c r="AI355">
        <v>1</v>
      </c>
      <c r="AJ355">
        <v>0</v>
      </c>
      <c r="AK355">
        <v>1</v>
      </c>
      <c r="AL355">
        <v>0</v>
      </c>
      <c r="AM355">
        <v>1</v>
      </c>
      <c r="AN355">
        <v>0</v>
      </c>
      <c r="AO355">
        <v>1</v>
      </c>
      <c r="AP355">
        <v>0</v>
      </c>
      <c r="AQ355">
        <v>1</v>
      </c>
      <c r="AR355">
        <v>0</v>
      </c>
    </row>
    <row r="356" spans="1:44" x14ac:dyDescent="0.2">
      <c r="A356" s="72">
        <f t="shared" si="297"/>
        <v>2013</v>
      </c>
      <c r="B356" s="13">
        <f t="shared" si="280"/>
        <v>3</v>
      </c>
      <c r="C356" s="14">
        <v>18.5</v>
      </c>
      <c r="D356" s="15">
        <v>940</v>
      </c>
      <c r="E356" s="16">
        <f t="shared" si="298"/>
        <v>0.33333333333333331</v>
      </c>
      <c r="F356" s="16">
        <f t="shared" si="298"/>
        <v>0.33333333333333331</v>
      </c>
      <c r="G356" s="16">
        <f t="shared" si="281"/>
        <v>0</v>
      </c>
      <c r="H356" s="16">
        <f t="shared" si="281"/>
        <v>0</v>
      </c>
      <c r="I356" s="16">
        <f t="shared" si="282"/>
        <v>0</v>
      </c>
      <c r="J356" s="16">
        <f t="shared" si="283"/>
        <v>0</v>
      </c>
      <c r="K356" s="16">
        <f t="shared" si="284"/>
        <v>0</v>
      </c>
      <c r="L356" s="16">
        <f t="shared" si="285"/>
        <v>0</v>
      </c>
      <c r="M356" s="16">
        <f t="shared" ref="M356" si="305">+IF(($B356)=0,"",AI356/$B356)</f>
        <v>0</v>
      </c>
      <c r="N356" s="16">
        <f t="shared" ref="N356" si="306">+IF(($B356)=0,"",AJ356/$B356)</f>
        <v>0</v>
      </c>
      <c r="O356" s="16">
        <f t="shared" ref="O356" si="307">+IF(($B356)=0,"",AK356/$B356)</f>
        <v>0</v>
      </c>
      <c r="P356" s="16">
        <f t="shared" ref="P356" si="308">+IF(($B356)=0,"",AL356/$B356)</f>
        <v>0</v>
      </c>
      <c r="Q356" s="16">
        <f t="shared" ref="Q356" si="309">+IF(($B356)=0,"",AM356/$B356)</f>
        <v>0</v>
      </c>
      <c r="R356" s="16">
        <f t="shared" ref="R356" si="310">+IF(($B356)=0,"",AN356/$B356)</f>
        <v>0</v>
      </c>
      <c r="S356" s="16">
        <f t="shared" ref="S356" si="311">+IF(($B356)=0,"",AO356/$B356)</f>
        <v>0</v>
      </c>
      <c r="T356" s="16">
        <f t="shared" ref="T356" si="312">+IF(($B356)=0,"",AP356/$B356)</f>
        <v>0</v>
      </c>
      <c r="U356" s="48"/>
      <c r="V356" s="48"/>
      <c r="Y356" s="19">
        <f t="shared" si="296"/>
        <v>2013</v>
      </c>
      <c r="Z356">
        <v>3</v>
      </c>
      <c r="AA356">
        <v>1</v>
      </c>
      <c r="AB356">
        <v>1</v>
      </c>
      <c r="AC356">
        <v>0</v>
      </c>
      <c r="AD356">
        <v>0</v>
      </c>
      <c r="AE356">
        <v>0</v>
      </c>
      <c r="AF356">
        <v>0</v>
      </c>
      <c r="AG356">
        <v>0</v>
      </c>
      <c r="AH356">
        <v>0</v>
      </c>
      <c r="AI356">
        <v>0</v>
      </c>
      <c r="AJ356">
        <v>0</v>
      </c>
      <c r="AK356">
        <v>0</v>
      </c>
      <c r="AL356">
        <v>0</v>
      </c>
      <c r="AM356">
        <v>0</v>
      </c>
      <c r="AN356">
        <v>0</v>
      </c>
      <c r="AO356">
        <v>0</v>
      </c>
      <c r="AP356">
        <v>0</v>
      </c>
    </row>
    <row r="357" spans="1:44" x14ac:dyDescent="0.2">
      <c r="A357" s="72">
        <f t="shared" si="297"/>
        <v>2014</v>
      </c>
      <c r="B357" s="13">
        <f t="shared" si="280"/>
        <v>2</v>
      </c>
      <c r="C357" s="14">
        <v>18</v>
      </c>
      <c r="D357" s="15">
        <v>800</v>
      </c>
      <c r="E357" s="16">
        <f t="shared" si="298"/>
        <v>1</v>
      </c>
      <c r="F357" s="16">
        <f t="shared" si="298"/>
        <v>0.5</v>
      </c>
      <c r="G357" s="16">
        <f t="shared" si="281"/>
        <v>0</v>
      </c>
      <c r="H357" s="16">
        <f t="shared" si="281"/>
        <v>0.5</v>
      </c>
      <c r="I357" s="16">
        <f t="shared" si="282"/>
        <v>0</v>
      </c>
      <c r="J357" s="16">
        <f t="shared" si="283"/>
        <v>0.5</v>
      </c>
      <c r="K357" s="16">
        <f t="shared" ref="K357:K360" si="313">+IF(($B357)=0,"",AG357/$B357)</f>
        <v>0</v>
      </c>
      <c r="L357" s="16">
        <f t="shared" ref="L357:L360" si="314">+IF(($B357)=0,"",AH357/$B357)</f>
        <v>0.5</v>
      </c>
      <c r="M357" s="16">
        <f t="shared" ref="M357:M359" si="315">+IF(($B357)=0,"",AI357/$B357)</f>
        <v>0.5</v>
      </c>
      <c r="N357" s="16">
        <f t="shared" ref="N357:N359" si="316">+IF(($B357)=0,"",AJ357/$B357)</f>
        <v>0</v>
      </c>
      <c r="O357" s="16">
        <f t="shared" ref="O357:O358" si="317">+IF(($B357)=0,"",AK357/$B357)</f>
        <v>0.5</v>
      </c>
      <c r="P357" s="16">
        <f t="shared" ref="P357:P358" si="318">+IF(($B357)=0,"",AL357/$B357)</f>
        <v>0</v>
      </c>
      <c r="Q357" s="16">
        <f t="shared" ref="Q357" si="319">+IF(($B357)=0,"",AM357/$B357)</f>
        <v>0.5</v>
      </c>
      <c r="R357" s="16">
        <f t="shared" ref="R357" si="320">+IF(($B357)=0,"",AN357/$B357)</f>
        <v>0</v>
      </c>
      <c r="S357" s="21"/>
      <c r="T357" s="21"/>
      <c r="U357" s="48"/>
      <c r="V357" s="48"/>
      <c r="Y357" s="19">
        <f t="shared" si="296"/>
        <v>2014</v>
      </c>
      <c r="Z357">
        <v>2</v>
      </c>
      <c r="AA357">
        <v>2</v>
      </c>
      <c r="AB357">
        <v>1</v>
      </c>
      <c r="AC357">
        <v>0</v>
      </c>
      <c r="AD357">
        <v>1</v>
      </c>
      <c r="AE357">
        <v>0</v>
      </c>
      <c r="AF357">
        <v>1</v>
      </c>
      <c r="AG357">
        <v>0</v>
      </c>
      <c r="AH357">
        <v>1</v>
      </c>
      <c r="AI357">
        <v>1</v>
      </c>
      <c r="AJ357">
        <v>0</v>
      </c>
      <c r="AK357">
        <v>1</v>
      </c>
      <c r="AL357">
        <v>0</v>
      </c>
      <c r="AM357">
        <v>1</v>
      </c>
      <c r="AN357">
        <v>0</v>
      </c>
    </row>
    <row r="358" spans="1:44" x14ac:dyDescent="0.2">
      <c r="A358" s="72">
        <f t="shared" si="297"/>
        <v>2015</v>
      </c>
      <c r="B358" s="13">
        <f t="shared" si="280"/>
        <v>8</v>
      </c>
      <c r="C358" s="14">
        <v>20.399999999999999</v>
      </c>
      <c r="D358" s="15">
        <v>913</v>
      </c>
      <c r="E358" s="16">
        <f t="shared" si="298"/>
        <v>0.875</v>
      </c>
      <c r="F358" s="16">
        <f t="shared" si="298"/>
        <v>0.75</v>
      </c>
      <c r="G358" s="16">
        <f t="shared" si="281"/>
        <v>0</v>
      </c>
      <c r="H358" s="16">
        <f t="shared" si="281"/>
        <v>0.75</v>
      </c>
      <c r="I358" s="16">
        <f t="shared" si="282"/>
        <v>0.125</v>
      </c>
      <c r="J358" s="16">
        <f t="shared" si="283"/>
        <v>0.625</v>
      </c>
      <c r="K358" s="16">
        <f t="shared" si="313"/>
        <v>0.375</v>
      </c>
      <c r="L358" s="16">
        <f t="shared" si="314"/>
        <v>0.25</v>
      </c>
      <c r="M358" s="16">
        <f t="shared" si="315"/>
        <v>0.5</v>
      </c>
      <c r="N358" s="16">
        <f t="shared" si="316"/>
        <v>0.125</v>
      </c>
      <c r="O358" s="16">
        <f t="shared" si="317"/>
        <v>0.625</v>
      </c>
      <c r="P358" s="16">
        <f t="shared" si="318"/>
        <v>0</v>
      </c>
      <c r="Q358" s="21"/>
      <c r="R358" s="21"/>
      <c r="S358" s="21"/>
      <c r="T358" s="21"/>
      <c r="U358" s="48"/>
      <c r="V358" s="48"/>
      <c r="Y358" s="19">
        <f t="shared" si="296"/>
        <v>2015</v>
      </c>
      <c r="Z358">
        <v>8</v>
      </c>
      <c r="AA358">
        <v>7</v>
      </c>
      <c r="AB358">
        <v>6</v>
      </c>
      <c r="AC358">
        <v>0</v>
      </c>
      <c r="AD358">
        <v>6</v>
      </c>
      <c r="AE358">
        <v>1</v>
      </c>
      <c r="AF358">
        <v>5</v>
      </c>
      <c r="AG358">
        <v>3</v>
      </c>
      <c r="AH358">
        <v>2</v>
      </c>
      <c r="AI358">
        <v>4</v>
      </c>
      <c r="AJ358">
        <v>1</v>
      </c>
      <c r="AK358">
        <v>5</v>
      </c>
      <c r="AL358">
        <v>0</v>
      </c>
    </row>
    <row r="359" spans="1:44" x14ac:dyDescent="0.2">
      <c r="A359" s="72">
        <f t="shared" si="297"/>
        <v>2016</v>
      </c>
      <c r="B359" s="13">
        <f t="shared" si="280"/>
        <v>2</v>
      </c>
      <c r="C359" s="14">
        <v>21</v>
      </c>
      <c r="D359" s="15"/>
      <c r="E359" s="16">
        <f t="shared" si="298"/>
        <v>0.5</v>
      </c>
      <c r="F359" s="16">
        <f t="shared" si="298"/>
        <v>0.5</v>
      </c>
      <c r="G359" s="16">
        <f t="shared" si="281"/>
        <v>0</v>
      </c>
      <c r="H359" s="16">
        <f t="shared" si="281"/>
        <v>0.5</v>
      </c>
      <c r="I359" s="17">
        <f t="shared" si="282"/>
        <v>0.5</v>
      </c>
      <c r="J359" s="17">
        <f t="shared" si="283"/>
        <v>0</v>
      </c>
      <c r="K359" s="16">
        <f t="shared" si="313"/>
        <v>0.5</v>
      </c>
      <c r="L359" s="16">
        <f t="shared" si="314"/>
        <v>0</v>
      </c>
      <c r="M359" s="16">
        <f t="shared" si="315"/>
        <v>0.5</v>
      </c>
      <c r="N359" s="16">
        <f t="shared" si="316"/>
        <v>0</v>
      </c>
      <c r="O359" s="21"/>
      <c r="P359" s="21"/>
      <c r="Q359" s="21"/>
      <c r="R359" s="21"/>
      <c r="S359" s="21"/>
      <c r="T359" s="21"/>
      <c r="U359" s="48"/>
      <c r="V359" s="48"/>
      <c r="Y359" s="19">
        <f t="shared" si="296"/>
        <v>2016</v>
      </c>
      <c r="Z359">
        <v>2</v>
      </c>
      <c r="AA359">
        <v>1</v>
      </c>
      <c r="AB359">
        <v>1</v>
      </c>
      <c r="AC359">
        <v>0</v>
      </c>
      <c r="AD359">
        <v>1</v>
      </c>
      <c r="AE359">
        <v>1</v>
      </c>
      <c r="AF359">
        <v>0</v>
      </c>
      <c r="AG359">
        <v>1</v>
      </c>
      <c r="AH359">
        <v>0</v>
      </c>
      <c r="AI359">
        <v>1</v>
      </c>
      <c r="AJ359">
        <v>0</v>
      </c>
    </row>
    <row r="360" spans="1:44" x14ac:dyDescent="0.2">
      <c r="A360" s="72">
        <f t="shared" si="297"/>
        <v>2017</v>
      </c>
      <c r="B360" s="13">
        <f t="shared" si="280"/>
        <v>0</v>
      </c>
      <c r="C360" s="14"/>
      <c r="D360" s="15"/>
      <c r="E360" s="16" t="str">
        <f t="shared" si="298"/>
        <v/>
      </c>
      <c r="F360" s="16" t="str">
        <f t="shared" si="298"/>
        <v/>
      </c>
      <c r="G360" s="16" t="str">
        <f t="shared" si="281"/>
        <v/>
      </c>
      <c r="H360" s="16" t="str">
        <f t="shared" si="281"/>
        <v/>
      </c>
      <c r="I360" s="17" t="str">
        <f t="shared" si="282"/>
        <v/>
      </c>
      <c r="J360" s="17" t="str">
        <f t="shared" si="283"/>
        <v/>
      </c>
      <c r="K360" s="16" t="str">
        <f t="shared" si="313"/>
        <v/>
      </c>
      <c r="L360" s="16" t="str">
        <f t="shared" si="314"/>
        <v/>
      </c>
      <c r="M360" s="21"/>
      <c r="N360" s="21"/>
      <c r="O360" s="21"/>
      <c r="P360" s="21"/>
      <c r="Q360" s="21"/>
      <c r="R360" s="21"/>
      <c r="S360" s="21"/>
      <c r="T360" s="21"/>
      <c r="U360" s="48"/>
      <c r="V360" s="48"/>
      <c r="Y360" s="19">
        <f t="shared" si="296"/>
        <v>2017</v>
      </c>
      <c r="Z360">
        <v>0</v>
      </c>
      <c r="AA360">
        <v>0</v>
      </c>
      <c r="AB360">
        <v>0</v>
      </c>
      <c r="AC360">
        <v>0</v>
      </c>
      <c r="AD360">
        <v>0</v>
      </c>
      <c r="AE360">
        <v>0</v>
      </c>
      <c r="AF360">
        <v>0</v>
      </c>
      <c r="AG360">
        <v>0</v>
      </c>
      <c r="AH360">
        <v>0</v>
      </c>
    </row>
    <row r="361" spans="1:44" x14ac:dyDescent="0.2">
      <c r="A361" s="72">
        <f t="shared" si="297"/>
        <v>2018</v>
      </c>
      <c r="B361" s="13">
        <f t="shared" si="280"/>
        <v>1</v>
      </c>
      <c r="C361" s="14">
        <v>12</v>
      </c>
      <c r="D361" s="15">
        <v>770</v>
      </c>
      <c r="E361" s="16">
        <f t="shared" si="298"/>
        <v>1</v>
      </c>
      <c r="F361" s="16">
        <f t="shared" si="298"/>
        <v>1</v>
      </c>
      <c r="G361" s="16">
        <f t="shared" si="281"/>
        <v>0</v>
      </c>
      <c r="H361" s="16">
        <f t="shared" si="281"/>
        <v>1</v>
      </c>
      <c r="I361" s="17">
        <f t="shared" si="282"/>
        <v>0</v>
      </c>
      <c r="J361" s="17">
        <f t="shared" si="283"/>
        <v>1</v>
      </c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48"/>
      <c r="V361" s="48"/>
      <c r="Y361" s="19">
        <f t="shared" si="296"/>
        <v>2018</v>
      </c>
      <c r="Z361">
        <v>1</v>
      </c>
      <c r="AA361">
        <v>1</v>
      </c>
      <c r="AB361">
        <v>1</v>
      </c>
      <c r="AC361">
        <v>0</v>
      </c>
      <c r="AD361">
        <v>1</v>
      </c>
      <c r="AE361">
        <v>0</v>
      </c>
      <c r="AF361">
        <v>1</v>
      </c>
    </row>
    <row r="362" spans="1:44" x14ac:dyDescent="0.2">
      <c r="A362" s="72">
        <f t="shared" si="297"/>
        <v>2019</v>
      </c>
      <c r="B362" s="13">
        <f t="shared" si="280"/>
        <v>3</v>
      </c>
      <c r="C362" s="14"/>
      <c r="D362" s="15">
        <v>1047</v>
      </c>
      <c r="E362" s="16">
        <f t="shared" si="298"/>
        <v>0.33333333333333331</v>
      </c>
      <c r="F362" s="16">
        <f t="shared" si="298"/>
        <v>0</v>
      </c>
      <c r="G362" s="16">
        <f t="shared" si="281"/>
        <v>0</v>
      </c>
      <c r="H362" s="16">
        <f t="shared" si="281"/>
        <v>0.33333333333333331</v>
      </c>
      <c r="I362" s="47"/>
      <c r="J362" s="47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48"/>
      <c r="V362" s="48"/>
      <c r="Y362" s="19">
        <f t="shared" si="296"/>
        <v>2019</v>
      </c>
      <c r="Z362">
        <v>3</v>
      </c>
      <c r="AA362">
        <v>1</v>
      </c>
      <c r="AB362">
        <v>0</v>
      </c>
      <c r="AC362">
        <v>0</v>
      </c>
      <c r="AD362">
        <v>1</v>
      </c>
    </row>
    <row r="363" spans="1:44" x14ac:dyDescent="0.2">
      <c r="A363" s="72">
        <f t="shared" si="297"/>
        <v>2020</v>
      </c>
      <c r="B363" s="13">
        <f t="shared" si="280"/>
        <v>2</v>
      </c>
      <c r="C363" s="14">
        <v>18</v>
      </c>
      <c r="D363" s="15">
        <v>1020</v>
      </c>
      <c r="E363" s="16">
        <f t="shared" si="298"/>
        <v>1</v>
      </c>
      <c r="F363" s="16">
        <f t="shared" si="298"/>
        <v>0.5</v>
      </c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Y363" s="19">
        <f t="shared" si="296"/>
        <v>2020</v>
      </c>
      <c r="Z363">
        <v>2</v>
      </c>
      <c r="AA363">
        <v>2</v>
      </c>
      <c r="AB363">
        <v>1</v>
      </c>
    </row>
    <row r="364" spans="1:44" x14ac:dyDescent="0.2">
      <c r="A364" s="72">
        <f t="shared" si="297"/>
        <v>2021</v>
      </c>
      <c r="B364" s="13">
        <f t="shared" si="280"/>
        <v>1</v>
      </c>
      <c r="C364" s="14">
        <v>15</v>
      </c>
      <c r="D364" s="15"/>
      <c r="E364" s="16">
        <f t="shared" si="298"/>
        <v>1</v>
      </c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Y364" s="19">
        <f t="shared" si="296"/>
        <v>2021</v>
      </c>
      <c r="Z364">
        <v>1</v>
      </c>
      <c r="AA364">
        <v>1</v>
      </c>
    </row>
    <row r="365" spans="1:44" x14ac:dyDescent="0.2">
      <c r="A365" s="72">
        <f t="shared" si="297"/>
        <v>2022</v>
      </c>
      <c r="B365" s="13">
        <f t="shared" si="280"/>
        <v>1</v>
      </c>
      <c r="C365" s="14"/>
      <c r="D365" s="15"/>
      <c r="E365" s="21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Y365" s="19">
        <f t="shared" si="296"/>
        <v>2022</v>
      </c>
      <c r="Z365">
        <v>1</v>
      </c>
    </row>
    <row r="366" spans="1:44" x14ac:dyDescent="0.2">
      <c r="A366" s="57"/>
      <c r="B366" s="23"/>
      <c r="C366" s="24"/>
      <c r="D366" s="25"/>
      <c r="E366" s="21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Y366" s="19"/>
    </row>
    <row r="367" spans="1:44" x14ac:dyDescent="0.2">
      <c r="W367" s="44"/>
      <c r="Y367" s="19"/>
    </row>
    <row r="368" spans="1:44" x14ac:dyDescent="0.2">
      <c r="A368" s="26" t="s">
        <v>24</v>
      </c>
      <c r="B368" s="13">
        <f>AVERAGE(B354:B365)</f>
        <v>2.25</v>
      </c>
      <c r="C368" s="27">
        <f>AVERAGE(C354:C365)</f>
        <v>18.237500000000001</v>
      </c>
      <c r="D368" s="15">
        <f>AVERAGE(D354:D365)</f>
        <v>942.5</v>
      </c>
      <c r="E368" s="16">
        <f>AVERAGE(E354:E364)</f>
        <v>0.80416666666666681</v>
      </c>
      <c r="F368" s="16">
        <f>AVERAGE(F354:F363)</f>
        <v>0.62037037037037046</v>
      </c>
      <c r="G368" s="16">
        <f>AVERAGE(G354:G362)</f>
        <v>0</v>
      </c>
      <c r="H368" s="16">
        <f>AVERAGE(H354:H362)</f>
        <v>0.59374999999999989</v>
      </c>
      <c r="I368" s="16">
        <f>AVERAGE(I354:I361)</f>
        <v>0.13690476190476189</v>
      </c>
      <c r="J368" s="16">
        <f>AVERAGE(J354:J361)</f>
        <v>0.30357142857142855</v>
      </c>
      <c r="K368" s="16">
        <f>AVERAGE(K354:K360)</f>
        <v>0.4236111111111111</v>
      </c>
      <c r="L368" s="16">
        <f>AVERAGE(L354:L360)</f>
        <v>0.125</v>
      </c>
      <c r="M368" s="16">
        <f>AVERAGE(M354:M359)</f>
        <v>0.52777777777777779</v>
      </c>
      <c r="N368" s="16">
        <f>AVERAGE(N354:N359)</f>
        <v>2.0833333333333332E-2</v>
      </c>
      <c r="O368" s="16">
        <f>AVERAGE(O354:O358)</f>
        <v>0.55833333333333335</v>
      </c>
      <c r="P368" s="16">
        <f>AVERAGE(P354:P358)</f>
        <v>0</v>
      </c>
      <c r="Q368" s="16">
        <f>AVERAGE(Q354:Q357)</f>
        <v>0.54166666666666663</v>
      </c>
      <c r="R368" s="16">
        <f>AVERAGE(R354:R357)</f>
        <v>0</v>
      </c>
      <c r="S368" s="16">
        <f>AVERAGE(S354:S356)</f>
        <v>0.55555555555555547</v>
      </c>
      <c r="T368" s="16">
        <f>AVERAGE(T354:T356)</f>
        <v>0</v>
      </c>
      <c r="U368" s="16">
        <f>AVERAGE(U354:U355)</f>
        <v>0.83333333333333326</v>
      </c>
      <c r="V368" s="16">
        <f>AVERAGE(V354:V355)</f>
        <v>0</v>
      </c>
      <c r="Y368" s="19"/>
    </row>
    <row r="369" spans="1:44" x14ac:dyDescent="0.2">
      <c r="A369" s="28"/>
      <c r="B369" s="23"/>
      <c r="C369" s="29"/>
      <c r="D369" s="25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Y369" s="19"/>
    </row>
    <row r="370" spans="1:44" x14ac:dyDescent="0.2">
      <c r="A370" s="28"/>
      <c r="B370" s="23"/>
      <c r="C370" s="29"/>
      <c r="D370" s="25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Y370" s="19"/>
    </row>
    <row r="371" spans="1:44" x14ac:dyDescent="0.2">
      <c r="A371" t="str">
        <f>$A$4</f>
        <v>Institution : The University of Montana - Missoula</v>
      </c>
      <c r="Y371" s="19"/>
    </row>
    <row r="372" spans="1:44" x14ac:dyDescent="0.2">
      <c r="Y372" s="19"/>
      <c r="Z372" t="str">
        <f>+A373</f>
        <v>Subgroup: Multi-racial</v>
      </c>
    </row>
    <row r="373" spans="1:44" x14ac:dyDescent="0.2">
      <c r="A373" t="s">
        <v>42</v>
      </c>
      <c r="Y373" s="19"/>
    </row>
    <row r="374" spans="1:44" x14ac:dyDescent="0.2">
      <c r="A374" t="str">
        <f>+A349</f>
        <v>Omitted pre-pharm, pre-engineering and pre-nursing</v>
      </c>
      <c r="AA374" s="73" t="s">
        <v>3</v>
      </c>
      <c r="AB374" s="73"/>
      <c r="AC374" s="73"/>
      <c r="AD374" s="73"/>
      <c r="AE374" s="73" t="s">
        <v>4</v>
      </c>
      <c r="AF374" s="73"/>
      <c r="AG374" s="73"/>
      <c r="AH374" s="73"/>
      <c r="AI374" s="73"/>
      <c r="AJ374" s="73"/>
      <c r="AK374" s="73"/>
      <c r="AL374" s="73"/>
      <c r="AM374" s="73"/>
      <c r="AN374" s="73"/>
      <c r="AO374" s="73"/>
      <c r="AP374" s="73"/>
      <c r="AQ374" s="73"/>
      <c r="AR374" s="73"/>
    </row>
    <row r="375" spans="1:44" x14ac:dyDescent="0.2">
      <c r="A375" s="62"/>
      <c r="B375" s="6"/>
      <c r="C375" s="62"/>
      <c r="D375" s="62"/>
      <c r="E375" s="75" t="s">
        <v>3</v>
      </c>
      <c r="F375" s="76"/>
      <c r="G375" s="75" t="s">
        <v>4</v>
      </c>
      <c r="H375" s="78"/>
      <c r="I375" s="78"/>
      <c r="J375" s="78"/>
      <c r="K375" s="78"/>
      <c r="L375" s="78"/>
      <c r="M375" s="78"/>
      <c r="N375" s="78"/>
      <c r="O375" s="78"/>
      <c r="P375" s="78"/>
      <c r="Q375" s="78"/>
      <c r="R375" s="78"/>
      <c r="S375" s="78"/>
      <c r="T375" s="78"/>
      <c r="U375" s="78"/>
      <c r="V375" s="76"/>
      <c r="AA375" s="73" t="s">
        <v>3</v>
      </c>
      <c r="AB375" s="73"/>
      <c r="AC375" s="73" t="s">
        <v>4</v>
      </c>
      <c r="AD375" s="73"/>
      <c r="AE375" s="73"/>
      <c r="AF375" s="73"/>
      <c r="AG375" s="73"/>
      <c r="AH375" s="73"/>
      <c r="AI375" s="73"/>
      <c r="AJ375" s="73"/>
      <c r="AK375" s="73"/>
      <c r="AL375" s="73"/>
      <c r="AM375" s="73"/>
      <c r="AN375" s="73"/>
      <c r="AO375" s="73"/>
      <c r="AP375" s="73"/>
      <c r="AQ375" s="73"/>
      <c r="AR375" s="73"/>
    </row>
    <row r="376" spans="1:44" x14ac:dyDescent="0.2">
      <c r="A376" s="62"/>
      <c r="B376" s="7" t="s">
        <v>5</v>
      </c>
      <c r="C376" s="8" t="s">
        <v>6</v>
      </c>
      <c r="D376" s="8" t="s">
        <v>6</v>
      </c>
      <c r="E376" s="8" t="s">
        <v>7</v>
      </c>
      <c r="F376" s="8" t="s">
        <v>7</v>
      </c>
      <c r="G376" s="75" t="s">
        <v>62</v>
      </c>
      <c r="H376" s="76"/>
      <c r="I376" s="75" t="s">
        <v>8</v>
      </c>
      <c r="J376" s="76"/>
      <c r="K376" s="75" t="s">
        <v>9</v>
      </c>
      <c r="L376" s="76"/>
      <c r="M376" s="75" t="s">
        <v>10</v>
      </c>
      <c r="N376" s="76"/>
      <c r="O376" s="74" t="s">
        <v>11</v>
      </c>
      <c r="P376" s="74"/>
      <c r="Q376" s="74" t="s">
        <v>12</v>
      </c>
      <c r="R376" s="74"/>
      <c r="S376" s="74" t="s">
        <v>13</v>
      </c>
      <c r="T376" s="74"/>
      <c r="U376" s="75" t="s">
        <v>14</v>
      </c>
      <c r="V376" s="76"/>
      <c r="Z376" t="s">
        <v>5</v>
      </c>
      <c r="AA376" t="s">
        <v>7</v>
      </c>
      <c r="AB376" t="s">
        <v>7</v>
      </c>
      <c r="AC376" t="s">
        <v>62</v>
      </c>
      <c r="AE376" t="s">
        <v>8</v>
      </c>
      <c r="AG376" t="s">
        <v>9</v>
      </c>
      <c r="AI376" t="s">
        <v>10</v>
      </c>
      <c r="AK376" s="77" t="s">
        <v>11</v>
      </c>
      <c r="AL376" s="77"/>
      <c r="AM376" s="77" t="s">
        <v>12</v>
      </c>
      <c r="AN376" s="77"/>
      <c r="AO376" s="77" t="s">
        <v>13</v>
      </c>
      <c r="AP376" s="77"/>
      <c r="AQ376" t="s">
        <v>14</v>
      </c>
    </row>
    <row r="377" spans="1:44" x14ac:dyDescent="0.2">
      <c r="A377" s="64" t="s">
        <v>15</v>
      </c>
      <c r="B377" s="10" t="s">
        <v>16</v>
      </c>
      <c r="C377" s="11" t="s">
        <v>17</v>
      </c>
      <c r="D377" s="11" t="s">
        <v>18</v>
      </c>
      <c r="E377" s="11" t="s">
        <v>19</v>
      </c>
      <c r="F377" s="11" t="s">
        <v>20</v>
      </c>
      <c r="G377" s="64" t="s">
        <v>21</v>
      </c>
      <c r="H377" s="64" t="s">
        <v>22</v>
      </c>
      <c r="I377" s="64" t="s">
        <v>21</v>
      </c>
      <c r="J377" s="64" t="s">
        <v>22</v>
      </c>
      <c r="K377" s="64" t="s">
        <v>21</v>
      </c>
      <c r="L377" s="64" t="s">
        <v>22</v>
      </c>
      <c r="M377" s="64" t="s">
        <v>21</v>
      </c>
      <c r="N377" s="64" t="s">
        <v>22</v>
      </c>
      <c r="O377" s="64" t="s">
        <v>21</v>
      </c>
      <c r="P377" s="64" t="s">
        <v>22</v>
      </c>
      <c r="Q377" s="64" t="s">
        <v>21</v>
      </c>
      <c r="R377" s="64" t="s">
        <v>22</v>
      </c>
      <c r="S377" s="64" t="s">
        <v>21</v>
      </c>
      <c r="T377" s="64" t="s">
        <v>22</v>
      </c>
      <c r="U377" s="64" t="s">
        <v>21</v>
      </c>
      <c r="V377" s="64" t="s">
        <v>22</v>
      </c>
      <c r="Z377" t="s">
        <v>16</v>
      </c>
      <c r="AA377" t="s">
        <v>19</v>
      </c>
      <c r="AB377" t="s">
        <v>20</v>
      </c>
      <c r="AC377" t="s">
        <v>21</v>
      </c>
      <c r="AD377" t="s">
        <v>22</v>
      </c>
      <c r="AE377" t="s">
        <v>21</v>
      </c>
      <c r="AF377" t="s">
        <v>22</v>
      </c>
      <c r="AG377" t="s">
        <v>21</v>
      </c>
      <c r="AH377" t="s">
        <v>22</v>
      </c>
      <c r="AI377" t="s">
        <v>21</v>
      </c>
      <c r="AJ377" t="s">
        <v>22</v>
      </c>
      <c r="AK377" t="s">
        <v>21</v>
      </c>
      <c r="AL377" t="s">
        <v>22</v>
      </c>
      <c r="AM377" t="s">
        <v>21</v>
      </c>
      <c r="AN377" t="s">
        <v>22</v>
      </c>
      <c r="AO377" t="s">
        <v>21</v>
      </c>
      <c r="AP377" t="s">
        <v>22</v>
      </c>
      <c r="AQ377" t="s">
        <v>21</v>
      </c>
      <c r="AR377" t="s">
        <v>22</v>
      </c>
    </row>
    <row r="378" spans="1:44" x14ac:dyDescent="0.2">
      <c r="A378" s="44"/>
      <c r="B378" s="6"/>
      <c r="C378" s="44"/>
      <c r="D378" s="44"/>
      <c r="E378" s="44"/>
      <c r="F378" s="44"/>
      <c r="G378" s="62"/>
      <c r="H378" s="51"/>
      <c r="I378" s="44"/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Y378" s="19"/>
    </row>
    <row r="379" spans="1:44" x14ac:dyDescent="0.2">
      <c r="A379" s="43">
        <v>2011</v>
      </c>
      <c r="B379" s="13">
        <f t="shared" ref="B379:B390" si="321">+IF(ISNUMBER(Z379),Z379,0)</f>
        <v>52</v>
      </c>
      <c r="C379" s="14">
        <v>23.3</v>
      </c>
      <c r="D379" s="15">
        <v>1110</v>
      </c>
      <c r="E379" s="16">
        <f>+IF(($B379)=0,"",AA379/$B379)</f>
        <v>0.71153846153846156</v>
      </c>
      <c r="F379" s="16">
        <f t="shared" ref="F379:Q388" si="322">+IF(($B379)=0,"",AB379/$B379)</f>
        <v>0.57692307692307687</v>
      </c>
      <c r="G379" s="16">
        <f t="shared" si="322"/>
        <v>1.9230769230769232E-2</v>
      </c>
      <c r="H379" s="16">
        <f t="shared" si="322"/>
        <v>0.46153846153846156</v>
      </c>
      <c r="I379" s="16">
        <f t="shared" si="322"/>
        <v>0.19230769230769232</v>
      </c>
      <c r="J379" s="16">
        <f t="shared" si="322"/>
        <v>0.26923076923076922</v>
      </c>
      <c r="K379" s="16">
        <f t="shared" si="322"/>
        <v>0.34615384615384615</v>
      </c>
      <c r="L379" s="16">
        <f t="shared" si="322"/>
        <v>7.6923076923076927E-2</v>
      </c>
      <c r="M379" s="16">
        <f t="shared" si="322"/>
        <v>0.34615384615384615</v>
      </c>
      <c r="N379" s="16">
        <f t="shared" si="322"/>
        <v>5.7692307692307696E-2</v>
      </c>
      <c r="O379" s="16">
        <f t="shared" si="322"/>
        <v>0.36538461538461536</v>
      </c>
      <c r="P379" s="16">
        <f t="shared" si="322"/>
        <v>1.9230769230769232E-2</v>
      </c>
      <c r="Q379" s="16">
        <f t="shared" si="322"/>
        <v>0.36538461538461536</v>
      </c>
      <c r="R379" s="16">
        <f t="shared" ref="R379:V380" si="323">+IF(($B379)=0,"",AN379/$B379)</f>
        <v>3.8461538461538464E-2</v>
      </c>
      <c r="S379" s="16">
        <f t="shared" si="323"/>
        <v>0.40384615384615385</v>
      </c>
      <c r="T379" s="16">
        <f t="shared" si="323"/>
        <v>1.9230769230769232E-2</v>
      </c>
      <c r="U379" s="16">
        <f t="shared" si="323"/>
        <v>0.40384615384615385</v>
      </c>
      <c r="V379" s="16">
        <f t="shared" si="323"/>
        <v>3.8461538461538464E-2</v>
      </c>
      <c r="Y379" s="19">
        <f t="shared" ref="Y379:Y390" si="324">+A379</f>
        <v>2011</v>
      </c>
      <c r="Z379">
        <v>52</v>
      </c>
      <c r="AA379">
        <v>37</v>
      </c>
      <c r="AB379">
        <v>30</v>
      </c>
      <c r="AC379">
        <v>1</v>
      </c>
      <c r="AD379">
        <v>24</v>
      </c>
      <c r="AE379">
        <v>10</v>
      </c>
      <c r="AF379">
        <v>14</v>
      </c>
      <c r="AG379">
        <v>18</v>
      </c>
      <c r="AH379">
        <v>4</v>
      </c>
      <c r="AI379">
        <v>18</v>
      </c>
      <c r="AJ379">
        <v>3</v>
      </c>
      <c r="AK379">
        <v>19</v>
      </c>
      <c r="AL379">
        <v>1</v>
      </c>
      <c r="AM379">
        <v>19</v>
      </c>
      <c r="AN379">
        <v>2</v>
      </c>
      <c r="AO379">
        <v>21</v>
      </c>
      <c r="AP379">
        <v>1</v>
      </c>
      <c r="AQ379">
        <v>21</v>
      </c>
      <c r="AR379">
        <v>2</v>
      </c>
    </row>
    <row r="380" spans="1:44" x14ac:dyDescent="0.2">
      <c r="A380" s="46">
        <f t="shared" ref="A380:A390" si="325">+A379+1</f>
        <v>2012</v>
      </c>
      <c r="B380" s="13">
        <f t="shared" si="321"/>
        <v>66</v>
      </c>
      <c r="C380" s="14">
        <v>22.8</v>
      </c>
      <c r="D380" s="15">
        <v>1078</v>
      </c>
      <c r="E380" s="16">
        <f t="shared" ref="E380:E389" si="326">+IF(($B380)=0,"",AA380/$B380)</f>
        <v>0.53030303030303028</v>
      </c>
      <c r="F380" s="16">
        <f t="shared" si="322"/>
        <v>0.51515151515151514</v>
      </c>
      <c r="G380" s="16">
        <f t="shared" si="322"/>
        <v>0</v>
      </c>
      <c r="H380" s="16">
        <f t="shared" si="322"/>
        <v>0.42424242424242425</v>
      </c>
      <c r="I380" s="16">
        <f t="shared" si="322"/>
        <v>0.18181818181818182</v>
      </c>
      <c r="J380" s="16">
        <f t="shared" si="322"/>
        <v>0.22727272727272727</v>
      </c>
      <c r="K380" s="16">
        <f t="shared" si="322"/>
        <v>0.2878787878787879</v>
      </c>
      <c r="L380" s="16">
        <f t="shared" si="322"/>
        <v>0.15151515151515152</v>
      </c>
      <c r="M380" s="16">
        <f t="shared" si="322"/>
        <v>0.33333333333333331</v>
      </c>
      <c r="N380" s="16">
        <f t="shared" si="322"/>
        <v>6.0606060606060608E-2</v>
      </c>
      <c r="O380" s="16">
        <f t="shared" si="322"/>
        <v>0.34848484848484851</v>
      </c>
      <c r="P380" s="16">
        <f t="shared" si="322"/>
        <v>6.0606060606060608E-2</v>
      </c>
      <c r="Q380" s="16">
        <f t="shared" ref="Q380" si="327">+IF(($B380)=0,"",AM380/$B380)</f>
        <v>0.36363636363636365</v>
      </c>
      <c r="R380" s="16">
        <f t="shared" si="323"/>
        <v>3.0303030303030304E-2</v>
      </c>
      <c r="S380" s="16">
        <f t="shared" si="323"/>
        <v>0.36363636363636365</v>
      </c>
      <c r="T380" s="16">
        <f t="shared" si="323"/>
        <v>6.0606060606060608E-2</v>
      </c>
      <c r="U380" s="16">
        <f t="shared" si="323"/>
        <v>0.37878787878787878</v>
      </c>
      <c r="V380" s="16">
        <f t="shared" si="323"/>
        <v>3.0303030303030304E-2</v>
      </c>
      <c r="Y380" s="19">
        <f t="shared" si="324"/>
        <v>2012</v>
      </c>
      <c r="Z380">
        <v>66</v>
      </c>
      <c r="AA380">
        <v>35</v>
      </c>
      <c r="AB380">
        <v>34</v>
      </c>
      <c r="AC380">
        <v>0</v>
      </c>
      <c r="AD380">
        <v>28</v>
      </c>
      <c r="AE380">
        <v>12</v>
      </c>
      <c r="AF380">
        <v>15</v>
      </c>
      <c r="AG380">
        <v>19</v>
      </c>
      <c r="AH380">
        <v>10</v>
      </c>
      <c r="AI380">
        <v>22</v>
      </c>
      <c r="AJ380">
        <v>4</v>
      </c>
      <c r="AK380">
        <v>23</v>
      </c>
      <c r="AL380">
        <v>4</v>
      </c>
      <c r="AM380">
        <v>24</v>
      </c>
      <c r="AN380">
        <v>2</v>
      </c>
      <c r="AO380">
        <v>24</v>
      </c>
      <c r="AP380">
        <v>4</v>
      </c>
      <c r="AQ380">
        <v>25</v>
      </c>
      <c r="AR380">
        <v>2</v>
      </c>
    </row>
    <row r="381" spans="1:44" x14ac:dyDescent="0.2">
      <c r="A381" s="53">
        <f t="shared" si="325"/>
        <v>2013</v>
      </c>
      <c r="B381" s="13">
        <f t="shared" si="321"/>
        <v>51</v>
      </c>
      <c r="C381" s="14">
        <v>22.8</v>
      </c>
      <c r="D381" s="15">
        <v>1101</v>
      </c>
      <c r="E381" s="16">
        <f t="shared" si="326"/>
        <v>0.74509803921568629</v>
      </c>
      <c r="F381" s="16">
        <f t="shared" si="322"/>
        <v>0.5490196078431373</v>
      </c>
      <c r="G381" s="16">
        <f t="shared" si="322"/>
        <v>0</v>
      </c>
      <c r="H381" s="16">
        <f t="shared" si="322"/>
        <v>0.5490196078431373</v>
      </c>
      <c r="I381" s="16">
        <f t="shared" si="322"/>
        <v>0.29411764705882354</v>
      </c>
      <c r="J381" s="16">
        <f t="shared" si="322"/>
        <v>0.29411764705882354</v>
      </c>
      <c r="K381" s="16">
        <f t="shared" si="322"/>
        <v>0.47058823529411764</v>
      </c>
      <c r="L381" s="16">
        <f t="shared" si="322"/>
        <v>5.8823529411764705E-2</v>
      </c>
      <c r="M381" s="16">
        <f t="shared" si="322"/>
        <v>0.52941176470588236</v>
      </c>
      <c r="N381" s="16">
        <f t="shared" si="322"/>
        <v>3.9215686274509803E-2</v>
      </c>
      <c r="O381" s="16">
        <f t="shared" ref="O381" si="328">+IF(($B381)=0,"",AK381/$B381)</f>
        <v>0.56862745098039214</v>
      </c>
      <c r="P381" s="16">
        <f t="shared" ref="P381" si="329">+IF(($B381)=0,"",AL381/$B381)</f>
        <v>0</v>
      </c>
      <c r="Q381" s="16">
        <f t="shared" ref="Q381" si="330">+IF(($B381)=0,"",AM381/$B381)</f>
        <v>0.56862745098039214</v>
      </c>
      <c r="R381" s="16">
        <f>+IF(($B381)=0,"",AN381/$B381)</f>
        <v>0</v>
      </c>
      <c r="S381" s="16">
        <f>+IF(($B381)=0,"",AO381/$B381)</f>
        <v>0.56862745098039214</v>
      </c>
      <c r="T381" s="16">
        <f>+IF(($B381)=0,"",AP381/$B381)</f>
        <v>0</v>
      </c>
      <c r="U381" s="48"/>
      <c r="V381" s="48"/>
      <c r="Y381" s="19">
        <f t="shared" si="324"/>
        <v>2013</v>
      </c>
      <c r="Z381">
        <v>51</v>
      </c>
      <c r="AA381">
        <v>38</v>
      </c>
      <c r="AB381">
        <v>28</v>
      </c>
      <c r="AC381">
        <v>0</v>
      </c>
      <c r="AD381">
        <v>28</v>
      </c>
      <c r="AE381">
        <v>15</v>
      </c>
      <c r="AF381">
        <v>15</v>
      </c>
      <c r="AG381">
        <v>24</v>
      </c>
      <c r="AH381">
        <v>3</v>
      </c>
      <c r="AI381">
        <v>27</v>
      </c>
      <c r="AJ381">
        <v>2</v>
      </c>
      <c r="AK381">
        <v>29</v>
      </c>
      <c r="AL381">
        <v>0</v>
      </c>
      <c r="AM381">
        <v>29</v>
      </c>
      <c r="AN381">
        <v>0</v>
      </c>
      <c r="AO381">
        <v>29</v>
      </c>
      <c r="AP381">
        <v>0</v>
      </c>
    </row>
    <row r="382" spans="1:44" x14ac:dyDescent="0.2">
      <c r="A382" s="54">
        <f t="shared" si="325"/>
        <v>2014</v>
      </c>
      <c r="B382" s="13">
        <f t="shared" si="321"/>
        <v>70</v>
      </c>
      <c r="C382" s="14">
        <v>21.8</v>
      </c>
      <c r="D382" s="15">
        <v>1041</v>
      </c>
      <c r="E382" s="16">
        <f t="shared" si="326"/>
        <v>0.6428571428571429</v>
      </c>
      <c r="F382" s="16">
        <f t="shared" si="322"/>
        <v>0.5</v>
      </c>
      <c r="G382" s="16">
        <f t="shared" si="322"/>
        <v>1.4285714285714285E-2</v>
      </c>
      <c r="H382" s="16">
        <f t="shared" si="322"/>
        <v>0.41428571428571431</v>
      </c>
      <c r="I382" s="16">
        <f t="shared" si="322"/>
        <v>0.22857142857142856</v>
      </c>
      <c r="J382" s="16">
        <f t="shared" si="322"/>
        <v>0.17142857142857143</v>
      </c>
      <c r="K382" s="16">
        <f t="shared" si="322"/>
        <v>0.31428571428571428</v>
      </c>
      <c r="L382" s="16">
        <f t="shared" si="322"/>
        <v>5.7142857142857141E-2</v>
      </c>
      <c r="M382" s="16">
        <f t="shared" ref="M382:M384" si="331">+IF(($B382)=0,"",AI382/$B382)</f>
        <v>0.34285714285714286</v>
      </c>
      <c r="N382" s="16">
        <f t="shared" ref="N382:N384" si="332">+IF(($B382)=0,"",AJ382/$B382)</f>
        <v>1.4285714285714285E-2</v>
      </c>
      <c r="O382" s="16">
        <f t="shared" ref="O382:O383" si="333">+IF(($B382)=0,"",AK382/$B382)</f>
        <v>0.35714285714285715</v>
      </c>
      <c r="P382" s="16">
        <f t="shared" ref="P382:P383" si="334">+IF(($B382)=0,"",AL382/$B382)</f>
        <v>0</v>
      </c>
      <c r="Q382" s="16">
        <f t="shared" ref="Q382" si="335">+IF(($B382)=0,"",AM382/$B382)</f>
        <v>0.35714285714285715</v>
      </c>
      <c r="R382" s="16">
        <f>+IF(($B382)=0,"",AN382/$B382)</f>
        <v>0</v>
      </c>
      <c r="S382" s="21"/>
      <c r="T382" s="21"/>
      <c r="U382" s="48"/>
      <c r="V382" s="48"/>
      <c r="Y382" s="19">
        <f t="shared" si="324"/>
        <v>2014</v>
      </c>
      <c r="Z382">
        <v>70</v>
      </c>
      <c r="AA382">
        <v>45</v>
      </c>
      <c r="AB382">
        <v>35</v>
      </c>
      <c r="AC382">
        <v>1</v>
      </c>
      <c r="AD382">
        <v>29</v>
      </c>
      <c r="AE382">
        <v>16</v>
      </c>
      <c r="AF382">
        <v>12</v>
      </c>
      <c r="AG382">
        <v>22</v>
      </c>
      <c r="AH382">
        <v>4</v>
      </c>
      <c r="AI382">
        <v>24</v>
      </c>
      <c r="AJ382">
        <v>1</v>
      </c>
      <c r="AK382">
        <v>25</v>
      </c>
      <c r="AL382">
        <v>0</v>
      </c>
      <c r="AM382">
        <v>25</v>
      </c>
      <c r="AN382">
        <v>0</v>
      </c>
    </row>
    <row r="383" spans="1:44" x14ac:dyDescent="0.2">
      <c r="A383" s="59">
        <f t="shared" si="325"/>
        <v>2015</v>
      </c>
      <c r="B383" s="13">
        <f t="shared" si="321"/>
        <v>70</v>
      </c>
      <c r="C383" s="14">
        <v>22.8</v>
      </c>
      <c r="D383" s="15">
        <v>1092</v>
      </c>
      <c r="E383" s="16">
        <f t="shared" si="326"/>
        <v>0.6</v>
      </c>
      <c r="F383" s="16">
        <f t="shared" si="322"/>
        <v>0.54285714285714282</v>
      </c>
      <c r="G383" s="16">
        <f t="shared" si="322"/>
        <v>1.4285714285714285E-2</v>
      </c>
      <c r="H383" s="16">
        <f t="shared" si="322"/>
        <v>0.48571428571428571</v>
      </c>
      <c r="I383" s="16">
        <f t="shared" si="322"/>
        <v>0.22857142857142856</v>
      </c>
      <c r="J383" s="16">
        <f t="shared" si="322"/>
        <v>0.27142857142857141</v>
      </c>
      <c r="K383" s="16">
        <f t="shared" si="322"/>
        <v>0.37142857142857144</v>
      </c>
      <c r="L383" s="16">
        <f t="shared" si="322"/>
        <v>0.11428571428571428</v>
      </c>
      <c r="M383" s="16">
        <f t="shared" si="331"/>
        <v>0.4</v>
      </c>
      <c r="N383" s="16">
        <f t="shared" si="332"/>
        <v>7.1428571428571425E-2</v>
      </c>
      <c r="O383" s="16">
        <f t="shared" si="333"/>
        <v>0.42857142857142855</v>
      </c>
      <c r="P383" s="16">
        <f t="shared" si="334"/>
        <v>2.8571428571428571E-2</v>
      </c>
      <c r="Q383" s="21"/>
      <c r="R383" s="21"/>
      <c r="S383" s="21"/>
      <c r="T383" s="21"/>
      <c r="U383" s="48"/>
      <c r="V383" s="48"/>
      <c r="Y383" s="19">
        <f t="shared" si="324"/>
        <v>2015</v>
      </c>
      <c r="Z383">
        <v>70</v>
      </c>
      <c r="AA383">
        <v>42</v>
      </c>
      <c r="AB383">
        <v>38</v>
      </c>
      <c r="AC383">
        <v>1</v>
      </c>
      <c r="AD383">
        <v>34</v>
      </c>
      <c r="AE383">
        <v>16</v>
      </c>
      <c r="AF383">
        <v>19</v>
      </c>
      <c r="AG383">
        <v>26</v>
      </c>
      <c r="AH383">
        <v>8</v>
      </c>
      <c r="AI383">
        <v>28</v>
      </c>
      <c r="AJ383">
        <v>5</v>
      </c>
      <c r="AK383">
        <v>30</v>
      </c>
      <c r="AL383">
        <v>2</v>
      </c>
    </row>
    <row r="384" spans="1:44" x14ac:dyDescent="0.2">
      <c r="A384" s="60">
        <f t="shared" si="325"/>
        <v>2016</v>
      </c>
      <c r="B384" s="13">
        <f t="shared" si="321"/>
        <v>44</v>
      </c>
      <c r="C384" s="14">
        <v>21.6</v>
      </c>
      <c r="D384" s="15">
        <v>1025</v>
      </c>
      <c r="E384" s="16">
        <f t="shared" si="326"/>
        <v>0.72727272727272729</v>
      </c>
      <c r="F384" s="16">
        <f t="shared" si="322"/>
        <v>0.56818181818181823</v>
      </c>
      <c r="G384" s="16">
        <f t="shared" si="322"/>
        <v>0</v>
      </c>
      <c r="H384" s="16">
        <f t="shared" si="322"/>
        <v>0.56818181818181823</v>
      </c>
      <c r="I384" s="17">
        <f t="shared" si="322"/>
        <v>0.18181818181818182</v>
      </c>
      <c r="J384" s="17">
        <f t="shared" si="322"/>
        <v>0.25</v>
      </c>
      <c r="K384" s="16">
        <f t="shared" si="322"/>
        <v>0.31818181818181818</v>
      </c>
      <c r="L384" s="16">
        <f t="shared" si="322"/>
        <v>6.8181818181818177E-2</v>
      </c>
      <c r="M384" s="16">
        <f t="shared" si="331"/>
        <v>0.38636363636363635</v>
      </c>
      <c r="N384" s="16">
        <f t="shared" si="332"/>
        <v>2.2727272727272728E-2</v>
      </c>
      <c r="O384" s="21"/>
      <c r="P384" s="21"/>
      <c r="Q384" s="21"/>
      <c r="R384" s="21"/>
      <c r="S384" s="21"/>
      <c r="T384" s="21"/>
      <c r="U384" s="48"/>
      <c r="V384" s="48"/>
      <c r="Y384" s="19">
        <f t="shared" si="324"/>
        <v>2016</v>
      </c>
      <c r="Z384">
        <v>44</v>
      </c>
      <c r="AA384">
        <v>32</v>
      </c>
      <c r="AB384">
        <v>25</v>
      </c>
      <c r="AC384">
        <v>0</v>
      </c>
      <c r="AD384">
        <v>25</v>
      </c>
      <c r="AE384">
        <v>8</v>
      </c>
      <c r="AF384">
        <v>11</v>
      </c>
      <c r="AG384">
        <v>14</v>
      </c>
      <c r="AH384">
        <v>3</v>
      </c>
      <c r="AI384">
        <v>17</v>
      </c>
      <c r="AJ384">
        <v>1</v>
      </c>
    </row>
    <row r="385" spans="1:47" x14ac:dyDescent="0.2">
      <c r="A385" s="61">
        <f t="shared" si="325"/>
        <v>2017</v>
      </c>
      <c r="B385" s="13">
        <f t="shared" si="321"/>
        <v>70</v>
      </c>
      <c r="C385" s="14">
        <v>23.6</v>
      </c>
      <c r="D385" s="15">
        <v>1110</v>
      </c>
      <c r="E385" s="16">
        <f t="shared" si="326"/>
        <v>0.62857142857142856</v>
      </c>
      <c r="F385" s="16">
        <f t="shared" si="322"/>
        <v>0.55714285714285716</v>
      </c>
      <c r="G385" s="16">
        <f t="shared" si="322"/>
        <v>1.4285714285714285E-2</v>
      </c>
      <c r="H385" s="16">
        <f t="shared" si="322"/>
        <v>0.48571428571428571</v>
      </c>
      <c r="I385" s="17">
        <f t="shared" si="322"/>
        <v>0.27142857142857141</v>
      </c>
      <c r="J385" s="17">
        <f t="shared" si="322"/>
        <v>0.2</v>
      </c>
      <c r="K385" s="16">
        <f t="shared" si="322"/>
        <v>0.37142857142857144</v>
      </c>
      <c r="L385" s="16">
        <f t="shared" si="322"/>
        <v>7.1428571428571425E-2</v>
      </c>
      <c r="M385" s="21"/>
      <c r="N385" s="21"/>
      <c r="O385" s="21"/>
      <c r="P385" s="21"/>
      <c r="Q385" s="21"/>
      <c r="R385" s="21"/>
      <c r="S385" s="21"/>
      <c r="T385" s="21"/>
      <c r="U385" s="48"/>
      <c r="V385" s="48"/>
      <c r="Y385" s="19">
        <f t="shared" si="324"/>
        <v>2017</v>
      </c>
      <c r="Z385">
        <v>70</v>
      </c>
      <c r="AA385">
        <v>44</v>
      </c>
      <c r="AB385">
        <v>39</v>
      </c>
      <c r="AC385">
        <v>1</v>
      </c>
      <c r="AD385">
        <v>34</v>
      </c>
      <c r="AE385">
        <v>19</v>
      </c>
      <c r="AF385">
        <v>14</v>
      </c>
      <c r="AG385">
        <v>26</v>
      </c>
      <c r="AH385">
        <v>5</v>
      </c>
    </row>
    <row r="386" spans="1:47" x14ac:dyDescent="0.2">
      <c r="A386" s="65">
        <f t="shared" si="325"/>
        <v>2018</v>
      </c>
      <c r="B386" s="13">
        <f t="shared" si="321"/>
        <v>56</v>
      </c>
      <c r="C386" s="14">
        <v>23.2</v>
      </c>
      <c r="D386" s="15">
        <v>1192</v>
      </c>
      <c r="E386" s="16">
        <f t="shared" si="326"/>
        <v>0.6785714285714286</v>
      </c>
      <c r="F386" s="16">
        <f t="shared" si="322"/>
        <v>0.5178571428571429</v>
      </c>
      <c r="G386" s="16">
        <f t="shared" si="322"/>
        <v>8.9285714285714288E-2</v>
      </c>
      <c r="H386" s="16">
        <f t="shared" si="322"/>
        <v>0.4642857142857143</v>
      </c>
      <c r="I386" s="17">
        <f t="shared" si="322"/>
        <v>0.375</v>
      </c>
      <c r="J386" s="17">
        <f t="shared" si="322"/>
        <v>0.17857142857142858</v>
      </c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48"/>
      <c r="V386" s="48"/>
      <c r="Y386" s="19">
        <f t="shared" si="324"/>
        <v>2018</v>
      </c>
      <c r="Z386">
        <v>56</v>
      </c>
      <c r="AA386">
        <v>38</v>
      </c>
      <c r="AB386">
        <v>29</v>
      </c>
      <c r="AC386">
        <v>5</v>
      </c>
      <c r="AD386">
        <v>26</v>
      </c>
      <c r="AE386">
        <v>21</v>
      </c>
      <c r="AF386">
        <v>10</v>
      </c>
    </row>
    <row r="387" spans="1:47" x14ac:dyDescent="0.2">
      <c r="A387" s="66">
        <f t="shared" si="325"/>
        <v>2019</v>
      </c>
      <c r="B387" s="13">
        <f t="shared" si="321"/>
        <v>57</v>
      </c>
      <c r="C387" s="14">
        <v>22.5</v>
      </c>
      <c r="D387" s="15">
        <v>1148</v>
      </c>
      <c r="E387" s="16">
        <f t="shared" si="326"/>
        <v>0.68421052631578949</v>
      </c>
      <c r="F387" s="16">
        <f t="shared" si="322"/>
        <v>0.54385964912280704</v>
      </c>
      <c r="G387" s="16">
        <f t="shared" si="322"/>
        <v>1.7543859649122806E-2</v>
      </c>
      <c r="H387" s="16">
        <f t="shared" si="322"/>
        <v>0.50877192982456143</v>
      </c>
      <c r="I387" s="47"/>
      <c r="J387" s="47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48"/>
      <c r="V387" s="48"/>
      <c r="Y387" s="19">
        <f t="shared" si="324"/>
        <v>2019</v>
      </c>
      <c r="Z387">
        <v>57</v>
      </c>
      <c r="AA387">
        <v>39</v>
      </c>
      <c r="AB387">
        <v>31</v>
      </c>
      <c r="AC387">
        <v>1</v>
      </c>
      <c r="AD387">
        <v>29</v>
      </c>
    </row>
    <row r="388" spans="1:47" x14ac:dyDescent="0.2">
      <c r="A388" s="67">
        <f t="shared" si="325"/>
        <v>2020</v>
      </c>
      <c r="B388" s="13">
        <f t="shared" si="321"/>
        <v>53</v>
      </c>
      <c r="C388" s="14">
        <v>21.2</v>
      </c>
      <c r="D388" s="15">
        <v>1141</v>
      </c>
      <c r="E388" s="16">
        <f t="shared" si="326"/>
        <v>0.67924528301886788</v>
      </c>
      <c r="F388" s="16">
        <f t="shared" si="322"/>
        <v>0.50943396226415094</v>
      </c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Y388" s="19">
        <f t="shared" si="324"/>
        <v>2020</v>
      </c>
      <c r="Z388">
        <v>53</v>
      </c>
      <c r="AA388">
        <v>36</v>
      </c>
      <c r="AB388">
        <v>27</v>
      </c>
    </row>
    <row r="389" spans="1:47" x14ac:dyDescent="0.2">
      <c r="A389" s="68">
        <f t="shared" si="325"/>
        <v>2021</v>
      </c>
      <c r="B389" s="13">
        <f t="shared" si="321"/>
        <v>120</v>
      </c>
      <c r="C389" s="14">
        <v>23.8</v>
      </c>
      <c r="D389" s="15">
        <v>1169</v>
      </c>
      <c r="E389" s="16">
        <f t="shared" si="326"/>
        <v>0.71666666666666667</v>
      </c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Y389" s="19">
        <f t="shared" si="324"/>
        <v>2021</v>
      </c>
      <c r="Z389">
        <v>120</v>
      </c>
      <c r="AA389">
        <v>86</v>
      </c>
    </row>
    <row r="390" spans="1:47" x14ac:dyDescent="0.2">
      <c r="A390" s="71">
        <f t="shared" si="325"/>
        <v>2022</v>
      </c>
      <c r="B390" s="13">
        <f t="shared" si="321"/>
        <v>105</v>
      </c>
      <c r="C390" s="14">
        <v>23</v>
      </c>
      <c r="D390" s="15">
        <v>1252</v>
      </c>
      <c r="E390" s="21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Y390" s="19">
        <f t="shared" si="324"/>
        <v>2022</v>
      </c>
      <c r="Z390">
        <v>105</v>
      </c>
    </row>
    <row r="391" spans="1:47" x14ac:dyDescent="0.2">
      <c r="A391" s="57"/>
      <c r="B391" s="23"/>
      <c r="C391" s="24"/>
      <c r="D391" s="25"/>
      <c r="E391" s="21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Y391" s="19"/>
    </row>
    <row r="392" spans="1:47" x14ac:dyDescent="0.2">
      <c r="W392" s="44"/>
      <c r="Y392" s="19"/>
    </row>
    <row r="393" spans="1:47" x14ac:dyDescent="0.2">
      <c r="A393" s="26" t="s">
        <v>24</v>
      </c>
      <c r="B393" s="13">
        <f>AVERAGE(B379:B390)</f>
        <v>67.833333333333329</v>
      </c>
      <c r="C393" s="27">
        <f>AVERAGE(C379:C390)</f>
        <v>22.7</v>
      </c>
      <c r="D393" s="15">
        <f>AVERAGE(D379:D390)</f>
        <v>1121.5833333333333</v>
      </c>
      <c r="E393" s="16">
        <f>AVERAGE(E379:E389)</f>
        <v>0.66766679403011175</v>
      </c>
      <c r="F393" s="16">
        <f>AVERAGE(F379:F388)</f>
        <v>0.53804267723436483</v>
      </c>
      <c r="G393" s="16">
        <f>AVERAGE(G379:G387)</f>
        <v>1.8768609558083241E-2</v>
      </c>
      <c r="H393" s="16">
        <f>AVERAGE(H379:H387)</f>
        <v>0.48463936018115589</v>
      </c>
      <c r="I393" s="16">
        <f>AVERAGE(I379:I386)</f>
        <v>0.24420414144678851</v>
      </c>
      <c r="J393" s="16">
        <f>AVERAGE(J379:J386)</f>
        <v>0.23275621437386143</v>
      </c>
      <c r="K393" s="16">
        <f>AVERAGE(K379:K385)</f>
        <v>0.35427793495020382</v>
      </c>
      <c r="L393" s="16">
        <f>AVERAGE(L379:L385)</f>
        <v>8.5471531269850604E-2</v>
      </c>
      <c r="M393" s="16">
        <f>AVERAGE(M379:M384)</f>
        <v>0.38968662056897352</v>
      </c>
      <c r="N393" s="16">
        <f>AVERAGE(N379:N384)</f>
        <v>4.4325935502406093E-2</v>
      </c>
      <c r="O393" s="16">
        <f>AVERAGE(O379:O383)</f>
        <v>0.4136422401128283</v>
      </c>
      <c r="P393" s="16">
        <f>AVERAGE(P379:P383)</f>
        <v>2.1681651681651683E-2</v>
      </c>
      <c r="Q393" s="16">
        <f>AVERAGE(Q379:Q382)</f>
        <v>0.41369782178605707</v>
      </c>
      <c r="R393" s="16">
        <f>AVERAGE(R379:R382)</f>
        <v>1.7191142191142192E-2</v>
      </c>
      <c r="S393" s="16">
        <f>AVERAGE(S379:S381)</f>
        <v>0.44536998948763656</v>
      </c>
      <c r="T393" s="16">
        <f>AVERAGE(T379:T381)</f>
        <v>2.6612276612276612E-2</v>
      </c>
      <c r="U393" s="16">
        <f>AVERAGE(U379:U380)</f>
        <v>0.39131701631701632</v>
      </c>
      <c r="V393" s="16">
        <f>AVERAGE(V379:V380)</f>
        <v>3.4382284382284384E-2</v>
      </c>
      <c r="Y393" s="19"/>
    </row>
    <row r="394" spans="1:47" x14ac:dyDescent="0.2">
      <c r="A394" s="28"/>
      <c r="B394" s="23"/>
      <c r="C394" s="29"/>
      <c r="D394" s="25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Y394" s="19"/>
    </row>
    <row r="395" spans="1:47" x14ac:dyDescent="0.2">
      <c r="A395" s="28"/>
      <c r="B395" s="23"/>
      <c r="C395" s="29"/>
      <c r="D395" s="25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Y395" s="19"/>
    </row>
    <row r="396" spans="1:47" x14ac:dyDescent="0.2">
      <c r="F396" s="2" t="str">
        <f>$F$1</f>
        <v>CSRDE  RETENTION SURVEY -  2021-22 (Fall 2022 Update)</v>
      </c>
      <c r="G396" s="2"/>
      <c r="H396" s="2"/>
      <c r="Y396" s="19"/>
    </row>
    <row r="397" spans="1:47" x14ac:dyDescent="0.2">
      <c r="D397" s="2" t="str">
        <f>$D$2</f>
        <v>Section I:    Institution-wide Rates for All First-time, Full-time, Bachelor-degree-seeking Freshmen</v>
      </c>
      <c r="Y397" s="19"/>
    </row>
    <row r="398" spans="1:47" x14ac:dyDescent="0.2">
      <c r="Y398" s="19"/>
    </row>
    <row r="399" spans="1:47" x14ac:dyDescent="0.2">
      <c r="A399" t="str">
        <f>$A$4</f>
        <v>Institution : The University of Montana - Missoula</v>
      </c>
      <c r="Y399" s="19"/>
    </row>
    <row r="400" spans="1:47" x14ac:dyDescent="0.2">
      <c r="Y400" s="19"/>
      <c r="Z400" t="str">
        <f>+A401</f>
        <v>Subgroup: Unknown</v>
      </c>
      <c r="AU400" t="str">
        <f>+Z400</f>
        <v>Subgroup: Unknown</v>
      </c>
    </row>
    <row r="401" spans="1:54" x14ac:dyDescent="0.2">
      <c r="A401" t="s">
        <v>31</v>
      </c>
      <c r="V401" s="3" t="s">
        <v>53</v>
      </c>
      <c r="Y401" s="19"/>
    </row>
    <row r="402" spans="1:54" x14ac:dyDescent="0.2">
      <c r="A402" t="str">
        <f>+A311</f>
        <v>Omitted pre-pharm, pre-engineering and pre-nursing</v>
      </c>
      <c r="AA402" s="73"/>
      <c r="AB402" s="73"/>
      <c r="AC402" s="73"/>
      <c r="AD402" s="73"/>
      <c r="AE402" s="73"/>
      <c r="AF402" s="73"/>
      <c r="AG402" s="73"/>
      <c r="AH402" s="73"/>
      <c r="AI402" s="73"/>
      <c r="AJ402" s="73"/>
      <c r="AK402" s="73"/>
      <c r="AL402" s="73"/>
      <c r="AM402" s="73"/>
      <c r="AN402" s="73"/>
      <c r="AO402" s="73"/>
      <c r="AP402" s="73"/>
      <c r="AQ402" s="73"/>
      <c r="AR402" s="73"/>
    </row>
    <row r="403" spans="1:54" x14ac:dyDescent="0.2">
      <c r="A403" s="62"/>
      <c r="B403" s="6"/>
      <c r="C403" s="62"/>
      <c r="D403" s="62"/>
      <c r="E403" s="75" t="s">
        <v>3</v>
      </c>
      <c r="F403" s="76"/>
      <c r="G403" s="75" t="s">
        <v>4</v>
      </c>
      <c r="H403" s="78"/>
      <c r="I403" s="78"/>
      <c r="J403" s="78"/>
      <c r="K403" s="78"/>
      <c r="L403" s="78"/>
      <c r="M403" s="78"/>
      <c r="N403" s="78"/>
      <c r="O403" s="78"/>
      <c r="P403" s="78"/>
      <c r="Q403" s="78"/>
      <c r="R403" s="78"/>
      <c r="S403" s="78"/>
      <c r="T403" s="78"/>
      <c r="U403" s="78"/>
      <c r="V403" s="76"/>
      <c r="AA403" s="73" t="s">
        <v>3</v>
      </c>
      <c r="AB403" s="73"/>
      <c r="AC403" s="73" t="s">
        <v>4</v>
      </c>
      <c r="AD403" s="73"/>
      <c r="AE403" s="73"/>
      <c r="AF403" s="73"/>
      <c r="AG403" s="73"/>
      <c r="AH403" s="73"/>
      <c r="AI403" s="73"/>
      <c r="AJ403" s="73"/>
      <c r="AK403" s="73"/>
      <c r="AL403" s="73"/>
      <c r="AM403" s="73"/>
      <c r="AN403" s="73"/>
      <c r="AO403" s="73"/>
      <c r="AP403" s="73"/>
      <c r="AQ403" s="73"/>
      <c r="AR403" s="73"/>
    </row>
    <row r="404" spans="1:54" x14ac:dyDescent="0.2">
      <c r="A404" s="62"/>
      <c r="B404" s="7" t="s">
        <v>5</v>
      </c>
      <c r="C404" s="8" t="s">
        <v>6</v>
      </c>
      <c r="D404" s="8" t="s">
        <v>6</v>
      </c>
      <c r="E404" s="8" t="s">
        <v>7</v>
      </c>
      <c r="F404" s="8" t="s">
        <v>7</v>
      </c>
      <c r="G404" s="75" t="s">
        <v>62</v>
      </c>
      <c r="H404" s="76"/>
      <c r="I404" s="75" t="s">
        <v>8</v>
      </c>
      <c r="J404" s="76"/>
      <c r="K404" s="75" t="s">
        <v>9</v>
      </c>
      <c r="L404" s="76"/>
      <c r="M404" s="75" t="s">
        <v>10</v>
      </c>
      <c r="N404" s="76"/>
      <c r="O404" s="74" t="s">
        <v>11</v>
      </c>
      <c r="P404" s="74"/>
      <c r="Q404" s="74" t="s">
        <v>12</v>
      </c>
      <c r="R404" s="74"/>
      <c r="S404" s="74" t="s">
        <v>13</v>
      </c>
      <c r="T404" s="74"/>
      <c r="U404" s="75" t="s">
        <v>14</v>
      </c>
      <c r="V404" s="76"/>
      <c r="Z404" t="s">
        <v>5</v>
      </c>
      <c r="AA404" t="s">
        <v>7</v>
      </c>
      <c r="AB404" t="s">
        <v>7</v>
      </c>
      <c r="AC404" t="s">
        <v>62</v>
      </c>
      <c r="AE404" t="s">
        <v>8</v>
      </c>
      <c r="AG404" t="s">
        <v>9</v>
      </c>
      <c r="AI404" t="s">
        <v>10</v>
      </c>
      <c r="AK404" s="77" t="s">
        <v>11</v>
      </c>
      <c r="AL404" s="77"/>
      <c r="AM404" s="77" t="s">
        <v>12</v>
      </c>
      <c r="AN404" s="77"/>
      <c r="AO404" s="77" t="s">
        <v>13</v>
      </c>
      <c r="AP404" s="77"/>
      <c r="AQ404" t="s">
        <v>14</v>
      </c>
    </row>
    <row r="405" spans="1:54" x14ac:dyDescent="0.2">
      <c r="A405" s="64" t="s">
        <v>15</v>
      </c>
      <c r="B405" s="10" t="s">
        <v>16</v>
      </c>
      <c r="C405" s="11" t="s">
        <v>17</v>
      </c>
      <c r="D405" s="11" t="s">
        <v>18</v>
      </c>
      <c r="E405" s="11" t="s">
        <v>19</v>
      </c>
      <c r="F405" s="11" t="s">
        <v>20</v>
      </c>
      <c r="G405" s="64" t="s">
        <v>21</v>
      </c>
      <c r="H405" s="64" t="s">
        <v>22</v>
      </c>
      <c r="I405" s="64" t="s">
        <v>21</v>
      </c>
      <c r="J405" s="64" t="s">
        <v>22</v>
      </c>
      <c r="K405" s="64" t="s">
        <v>21</v>
      </c>
      <c r="L405" s="64" t="s">
        <v>22</v>
      </c>
      <c r="M405" s="64" t="s">
        <v>21</v>
      </c>
      <c r="N405" s="64" t="s">
        <v>22</v>
      </c>
      <c r="O405" s="64" t="s">
        <v>21</v>
      </c>
      <c r="P405" s="64" t="s">
        <v>22</v>
      </c>
      <c r="Q405" s="64" t="s">
        <v>21</v>
      </c>
      <c r="R405" s="64" t="s">
        <v>22</v>
      </c>
      <c r="S405" s="64" t="s">
        <v>21</v>
      </c>
      <c r="T405" s="64" t="s">
        <v>22</v>
      </c>
      <c r="U405" s="64" t="s">
        <v>21</v>
      </c>
      <c r="V405" s="64" t="s">
        <v>22</v>
      </c>
      <c r="Z405" t="s">
        <v>16</v>
      </c>
      <c r="AA405" t="s">
        <v>19</v>
      </c>
      <c r="AB405" t="s">
        <v>20</v>
      </c>
      <c r="AC405" t="s">
        <v>21</v>
      </c>
      <c r="AD405" t="s">
        <v>22</v>
      </c>
      <c r="AE405" t="s">
        <v>21</v>
      </c>
      <c r="AF405" t="s">
        <v>22</v>
      </c>
      <c r="AG405" t="s">
        <v>21</v>
      </c>
      <c r="AH405" t="s">
        <v>22</v>
      </c>
      <c r="AI405" t="s">
        <v>21</v>
      </c>
      <c r="AJ405" t="s">
        <v>22</v>
      </c>
      <c r="AK405" t="s">
        <v>21</v>
      </c>
      <c r="AL405" t="s">
        <v>22</v>
      </c>
      <c r="AM405" t="s">
        <v>21</v>
      </c>
      <c r="AN405" t="s">
        <v>22</v>
      </c>
      <c r="AO405" t="s">
        <v>21</v>
      </c>
      <c r="AP405" t="s">
        <v>22</v>
      </c>
      <c r="AQ405" t="s">
        <v>21</v>
      </c>
      <c r="AR405" t="s">
        <v>22</v>
      </c>
    </row>
    <row r="406" spans="1:54" x14ac:dyDescent="0.2">
      <c r="A406" s="5"/>
      <c r="B406" s="6"/>
      <c r="C406" s="5"/>
      <c r="D406" s="5"/>
      <c r="E406" s="5"/>
      <c r="F406" s="5"/>
      <c r="G406" s="62"/>
      <c r="H406" s="51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Y406" s="19"/>
    </row>
    <row r="407" spans="1:54" x14ac:dyDescent="0.2">
      <c r="A407" s="12" t="s">
        <v>57</v>
      </c>
      <c r="B407" s="13">
        <f t="shared" ref="B407:B413" si="336">+IF(ISNUMBER(Z407),Z407,0)</f>
        <v>37</v>
      </c>
      <c r="C407" s="14">
        <f t="shared" ref="C407:C422" si="337">+AY407</f>
        <v>24.47837837837838</v>
      </c>
      <c r="D407" s="15">
        <f t="shared" ref="D407:D422" si="338">+BB407</f>
        <v>1109.7027027027027</v>
      </c>
      <c r="E407" s="16">
        <f t="shared" ref="E407:E427" si="339">+IF(ISNUMBER(AA407),AA407/B407,0)</f>
        <v>0.56756756756756754</v>
      </c>
      <c r="F407" s="16">
        <f t="shared" ref="F407:F426" si="340">+IF(ISNUMBER(AB407),AB407/B407,0)</f>
        <v>0.45945945945945948</v>
      </c>
      <c r="G407" s="16">
        <f>+IF(ISNUMBER(AC407),AC407/B407,0)</f>
        <v>2.7027027027027029E-2</v>
      </c>
      <c r="H407" s="16">
        <f>+IF(ISNUMBER(AD407),AD407/B407,0)</f>
        <v>0.45945945945945948</v>
      </c>
      <c r="I407" s="16">
        <f t="shared" ref="I407:I411" si="341">+IF(ISNUMBER(AE407),AE407/B407,0)</f>
        <v>0.21621621621621623</v>
      </c>
      <c r="J407" s="16">
        <f t="shared" ref="J407:J411" si="342">+IF(ISNUMBER(AF407),AF407/B407,0)</f>
        <v>0.16216216216216217</v>
      </c>
      <c r="K407" s="16">
        <f t="shared" ref="K407:K410" si="343">+IF(ISNUMBER(AG407),AG407/B407,0)</f>
        <v>0.27027027027027029</v>
      </c>
      <c r="L407" s="16">
        <f t="shared" ref="L407:L410" si="344">+IF(ISNUMBER(AH407),AH407/B407,0)</f>
        <v>0.10810810810810811</v>
      </c>
      <c r="M407" s="16">
        <f t="shared" ref="M407:M409" si="345">+IF(ISNUMBER(AI407),AI407/B407,0)</f>
        <v>0.27027027027027029</v>
      </c>
      <c r="N407" s="16">
        <f t="shared" ref="N407:N409" si="346">+IF(ISNUMBER(AJ407),AJ407/B407,0)</f>
        <v>0.21621621621621623</v>
      </c>
      <c r="O407" s="16">
        <f t="shared" ref="O407:O410" si="347">+IF(ISNUMBER(AK407),AK407/B407,0)</f>
        <v>0.32432432432432434</v>
      </c>
      <c r="P407" s="16">
        <f t="shared" ref="P407:P410" si="348">+IF(ISNUMBER(AL407),AL407/B407,0)</f>
        <v>0.10810810810810811</v>
      </c>
      <c r="Q407" s="16">
        <f t="shared" ref="Q407:Q409" si="349">+IF(ISNUMBER(AM407),AM407/B407,0)</f>
        <v>0.32432432432432434</v>
      </c>
      <c r="R407" s="16">
        <f t="shared" ref="R407:R409" si="350">+IF(ISNUMBER(AN407),AN407/B407,0)</f>
        <v>0.13513513513513514</v>
      </c>
      <c r="S407" s="16">
        <f t="shared" ref="S407:S408" si="351">+IF(ISNUMBER(AO407),AO407/B407,0)</f>
        <v>0.35135135135135137</v>
      </c>
      <c r="T407" s="16">
        <f t="shared" ref="T407:T408" si="352">+IF(ISNUMBER(AP407),AP407/B407,0)</f>
        <v>5.4054054054054057E-2</v>
      </c>
      <c r="U407" s="18">
        <f t="shared" ref="U407:U408" si="353">+IF(ISNUMBER(AQ407),AQ407/B407,0)</f>
        <v>0.35135135135135137</v>
      </c>
      <c r="V407" s="18">
        <f t="shared" ref="V407:V408" si="354">+IF(ISNUMBER(AR407),AR407/B407,0)</f>
        <v>2.7027027027027029E-2</v>
      </c>
      <c r="Y407" s="19" t="str">
        <f t="shared" ref="Y407:Y428" si="355">+A407</f>
        <v>2001</v>
      </c>
      <c r="Z407">
        <f t="shared" ref="Z407:AR407" si="356">+Z12-Z126-Z164-Z202-Z240-Z278-Z316</f>
        <v>37</v>
      </c>
      <c r="AA407">
        <f t="shared" si="356"/>
        <v>21</v>
      </c>
      <c r="AB407">
        <f t="shared" si="356"/>
        <v>17</v>
      </c>
      <c r="AC407">
        <f t="shared" si="356"/>
        <v>1</v>
      </c>
      <c r="AD407">
        <f t="shared" si="356"/>
        <v>17</v>
      </c>
      <c r="AE407">
        <f t="shared" si="356"/>
        <v>8</v>
      </c>
      <c r="AF407">
        <f t="shared" si="356"/>
        <v>6</v>
      </c>
      <c r="AG407">
        <f t="shared" si="356"/>
        <v>10</v>
      </c>
      <c r="AH407">
        <f t="shared" si="356"/>
        <v>4</v>
      </c>
      <c r="AI407">
        <f t="shared" si="356"/>
        <v>10</v>
      </c>
      <c r="AJ407">
        <f t="shared" si="356"/>
        <v>8</v>
      </c>
      <c r="AK407">
        <f t="shared" si="356"/>
        <v>12</v>
      </c>
      <c r="AL407">
        <f t="shared" si="356"/>
        <v>4</v>
      </c>
      <c r="AM407">
        <f t="shared" si="356"/>
        <v>12</v>
      </c>
      <c r="AN407">
        <f t="shared" si="356"/>
        <v>5</v>
      </c>
      <c r="AO407">
        <f t="shared" si="356"/>
        <v>13</v>
      </c>
      <c r="AP407">
        <f t="shared" si="356"/>
        <v>2</v>
      </c>
      <c r="AQ407">
        <f t="shared" si="356"/>
        <v>13</v>
      </c>
      <c r="AR407">
        <f t="shared" si="356"/>
        <v>1</v>
      </c>
      <c r="AT407" s="31" t="str">
        <f t="shared" ref="AT407:AT426" si="357">+Y407</f>
        <v>2001</v>
      </c>
      <c r="AU407">
        <v>10</v>
      </c>
      <c r="AV407">
        <v>27</v>
      </c>
      <c r="AW407" s="30">
        <v>22.8</v>
      </c>
      <c r="AX407" s="30">
        <v>25.1</v>
      </c>
      <c r="AY407" s="30">
        <f t="shared" ref="AY407:AY424" si="358">((AU407*AW407)+(AV407*AX407))/(AU407+AV407)</f>
        <v>24.47837837837838</v>
      </c>
      <c r="AZ407" s="32">
        <v>1063</v>
      </c>
      <c r="BA407" s="32">
        <v>1127</v>
      </c>
      <c r="BB407" s="32">
        <f t="shared" ref="BB407:BB416" si="359">IF(ISBLANK(AZ407),(AV407*BA407)/AV407,IF(ISBLANK(BA407),(AU407*AZ407)/AU407,((AU407*AZ407)+(AV407*BA407))/(AU407+AV407)))</f>
        <v>1109.7027027027027</v>
      </c>
    </row>
    <row r="408" spans="1:54" x14ac:dyDescent="0.2">
      <c r="A408" s="12">
        <f t="shared" ref="A408:A428" si="360">+A407+1</f>
        <v>2002</v>
      </c>
      <c r="B408" s="13">
        <f t="shared" si="336"/>
        <v>51</v>
      </c>
      <c r="C408" s="14">
        <f t="shared" si="337"/>
        <v>23.115686274509805</v>
      </c>
      <c r="D408" s="15">
        <f t="shared" si="338"/>
        <v>1095.3529411764705</v>
      </c>
      <c r="E408" s="16">
        <f t="shared" si="339"/>
        <v>0.78431372549019607</v>
      </c>
      <c r="F408" s="16">
        <f t="shared" si="340"/>
        <v>0.5490196078431373</v>
      </c>
      <c r="G408" s="16">
        <f t="shared" ref="G408:G420" si="361">+IF(ISNUMBER(AC408),AC408/B408,0)</f>
        <v>0</v>
      </c>
      <c r="H408" s="16">
        <f t="shared" ref="H408:H420" si="362">+IF(ISNUMBER(AD408),AD408/B408,0)</f>
        <v>0.56862745098039214</v>
      </c>
      <c r="I408" s="16">
        <f t="shared" si="341"/>
        <v>0.23529411764705882</v>
      </c>
      <c r="J408" s="16">
        <f t="shared" si="342"/>
        <v>0.43137254901960786</v>
      </c>
      <c r="K408" s="16">
        <f t="shared" si="343"/>
        <v>0.41176470588235292</v>
      </c>
      <c r="L408" s="16">
        <f t="shared" si="344"/>
        <v>0.19607843137254902</v>
      </c>
      <c r="M408" s="16">
        <f t="shared" si="345"/>
        <v>0.47058823529411764</v>
      </c>
      <c r="N408" s="16">
        <f t="shared" si="346"/>
        <v>3.9215686274509803E-2</v>
      </c>
      <c r="O408" s="16">
        <f t="shared" si="347"/>
        <v>0.49019607843137253</v>
      </c>
      <c r="P408" s="16">
        <f t="shared" si="348"/>
        <v>5.8823529411764705E-2</v>
      </c>
      <c r="Q408" s="16">
        <f t="shared" si="349"/>
        <v>0.50980392156862742</v>
      </c>
      <c r="R408" s="16">
        <f t="shared" si="350"/>
        <v>1.9607843137254902E-2</v>
      </c>
      <c r="S408" s="16">
        <f t="shared" si="351"/>
        <v>0.52941176470588236</v>
      </c>
      <c r="T408" s="16">
        <f t="shared" si="352"/>
        <v>0</v>
      </c>
      <c r="U408" s="18">
        <f t="shared" si="353"/>
        <v>0.52941176470588236</v>
      </c>
      <c r="V408" s="18">
        <f t="shared" si="354"/>
        <v>0</v>
      </c>
      <c r="Y408" s="19">
        <f t="shared" si="355"/>
        <v>2002</v>
      </c>
      <c r="Z408">
        <f t="shared" ref="Z408:AR408" si="363">+Z13-Z127-Z165-Z203-Z241-Z279-Z317</f>
        <v>51</v>
      </c>
      <c r="AA408">
        <f t="shared" si="363"/>
        <v>40</v>
      </c>
      <c r="AB408">
        <f t="shared" si="363"/>
        <v>28</v>
      </c>
      <c r="AC408">
        <f t="shared" si="363"/>
        <v>0</v>
      </c>
      <c r="AD408">
        <f t="shared" si="363"/>
        <v>29</v>
      </c>
      <c r="AE408">
        <f t="shared" si="363"/>
        <v>12</v>
      </c>
      <c r="AF408">
        <f t="shared" si="363"/>
        <v>22</v>
      </c>
      <c r="AG408">
        <f t="shared" si="363"/>
        <v>21</v>
      </c>
      <c r="AH408">
        <f t="shared" si="363"/>
        <v>10</v>
      </c>
      <c r="AI408">
        <f t="shared" si="363"/>
        <v>24</v>
      </c>
      <c r="AJ408">
        <f t="shared" si="363"/>
        <v>2</v>
      </c>
      <c r="AK408">
        <f t="shared" si="363"/>
        <v>25</v>
      </c>
      <c r="AL408">
        <f t="shared" si="363"/>
        <v>3</v>
      </c>
      <c r="AM408">
        <f t="shared" si="363"/>
        <v>26</v>
      </c>
      <c r="AN408">
        <f t="shared" si="363"/>
        <v>1</v>
      </c>
      <c r="AO408">
        <f t="shared" si="363"/>
        <v>27</v>
      </c>
      <c r="AP408">
        <f t="shared" si="363"/>
        <v>0</v>
      </c>
      <c r="AQ408">
        <f t="shared" si="363"/>
        <v>27</v>
      </c>
      <c r="AR408">
        <f t="shared" si="363"/>
        <v>0</v>
      </c>
      <c r="AT408" s="31">
        <f t="shared" si="357"/>
        <v>2002</v>
      </c>
      <c r="AU408">
        <v>16</v>
      </c>
      <c r="AV408">
        <v>35</v>
      </c>
      <c r="AW408" s="30">
        <v>21.4</v>
      </c>
      <c r="AX408" s="30">
        <v>23.9</v>
      </c>
      <c r="AY408" s="30">
        <f t="shared" si="358"/>
        <v>23.115686274509805</v>
      </c>
      <c r="AZ408" s="32">
        <v>1083</v>
      </c>
      <c r="BA408" s="32">
        <v>1101</v>
      </c>
      <c r="BB408" s="32">
        <f t="shared" si="359"/>
        <v>1095.3529411764705</v>
      </c>
    </row>
    <row r="409" spans="1:54" x14ac:dyDescent="0.2">
      <c r="A409" s="12">
        <f t="shared" si="360"/>
        <v>2003</v>
      </c>
      <c r="B409" s="13">
        <f t="shared" si="336"/>
        <v>190</v>
      </c>
      <c r="C409" s="14">
        <f t="shared" si="337"/>
        <v>21.63</v>
      </c>
      <c r="D409" s="15">
        <f t="shared" si="338"/>
        <v>1077.2</v>
      </c>
      <c r="E409" s="16">
        <f t="shared" si="339"/>
        <v>0.66842105263157892</v>
      </c>
      <c r="F409" s="16">
        <f t="shared" si="340"/>
        <v>0.53157894736842104</v>
      </c>
      <c r="G409" s="16">
        <f t="shared" si="361"/>
        <v>1.0526315789473684E-2</v>
      </c>
      <c r="H409" s="16">
        <f t="shared" si="362"/>
        <v>0.5</v>
      </c>
      <c r="I409" s="16">
        <f t="shared" si="341"/>
        <v>0.16842105263157894</v>
      </c>
      <c r="J409" s="16">
        <f t="shared" si="342"/>
        <v>0.32105263157894737</v>
      </c>
      <c r="K409" s="16">
        <f t="shared" si="343"/>
        <v>0.34210526315789475</v>
      </c>
      <c r="L409" s="16">
        <f t="shared" si="344"/>
        <v>0.1368421052631579</v>
      </c>
      <c r="M409" s="16">
        <f t="shared" si="345"/>
        <v>0.39473684210526316</v>
      </c>
      <c r="N409" s="16">
        <f t="shared" si="346"/>
        <v>6.3157894736842107E-2</v>
      </c>
      <c r="O409" s="16">
        <f t="shared" si="347"/>
        <v>0.42105263157894735</v>
      </c>
      <c r="P409" s="16">
        <f t="shared" si="348"/>
        <v>3.1578947368421054E-2</v>
      </c>
      <c r="Q409" s="16">
        <f t="shared" si="349"/>
        <v>0.43157894736842106</v>
      </c>
      <c r="R409" s="16">
        <f t="shared" si="350"/>
        <v>2.1052631578947368E-2</v>
      </c>
      <c r="S409" s="16">
        <f t="shared" ref="S409" si="364">+IF(ISNUMBER(AO409),AO409/B409,0)</f>
        <v>0.43684210526315792</v>
      </c>
      <c r="T409" s="16">
        <f t="shared" ref="T409" si="365">+IF(ISNUMBER(AP409),AP409/B409,0)</f>
        <v>5.263157894736842E-3</v>
      </c>
      <c r="U409" s="18">
        <f t="shared" ref="U409" si="366">+IF(ISNUMBER(AQ409),AQ409/B409,0)</f>
        <v>0.43684210526315792</v>
      </c>
      <c r="V409" s="18">
        <f t="shared" ref="V409" si="367">+IF(ISNUMBER(AR409),AR409/B409,0)</f>
        <v>1.5789473684210527E-2</v>
      </c>
      <c r="Y409" s="19">
        <f t="shared" si="355"/>
        <v>2003</v>
      </c>
      <c r="Z409">
        <f t="shared" ref="Z409:AR409" si="368">+Z14-Z128-Z166-Z204-Z242-Z280-Z318</f>
        <v>190</v>
      </c>
      <c r="AA409">
        <f t="shared" si="368"/>
        <v>127</v>
      </c>
      <c r="AB409">
        <f t="shared" si="368"/>
        <v>101</v>
      </c>
      <c r="AC409">
        <f t="shared" si="368"/>
        <v>2</v>
      </c>
      <c r="AD409">
        <f t="shared" si="368"/>
        <v>95</v>
      </c>
      <c r="AE409">
        <f t="shared" si="368"/>
        <v>32</v>
      </c>
      <c r="AF409">
        <f t="shared" si="368"/>
        <v>61</v>
      </c>
      <c r="AG409">
        <f t="shared" si="368"/>
        <v>65</v>
      </c>
      <c r="AH409">
        <f t="shared" si="368"/>
        <v>26</v>
      </c>
      <c r="AI409">
        <f t="shared" si="368"/>
        <v>75</v>
      </c>
      <c r="AJ409">
        <f t="shared" si="368"/>
        <v>12</v>
      </c>
      <c r="AK409">
        <f t="shared" si="368"/>
        <v>80</v>
      </c>
      <c r="AL409">
        <f t="shared" si="368"/>
        <v>6</v>
      </c>
      <c r="AM409">
        <f t="shared" si="368"/>
        <v>82</v>
      </c>
      <c r="AN409">
        <f t="shared" si="368"/>
        <v>4</v>
      </c>
      <c r="AO409">
        <f t="shared" si="368"/>
        <v>83</v>
      </c>
      <c r="AP409">
        <f t="shared" si="368"/>
        <v>1</v>
      </c>
      <c r="AQ409">
        <f t="shared" si="368"/>
        <v>83</v>
      </c>
      <c r="AR409">
        <f t="shared" si="368"/>
        <v>3</v>
      </c>
      <c r="AT409" s="31">
        <f t="shared" si="357"/>
        <v>2003</v>
      </c>
      <c r="AU409">
        <v>19</v>
      </c>
      <c r="AV409">
        <v>171</v>
      </c>
      <c r="AW409" s="30">
        <v>23.7</v>
      </c>
      <c r="AX409" s="30">
        <v>21.4</v>
      </c>
      <c r="AY409" s="30">
        <f t="shared" si="358"/>
        <v>21.63</v>
      </c>
      <c r="AZ409" s="32">
        <v>1007</v>
      </c>
      <c r="BA409" s="32">
        <v>1085</v>
      </c>
      <c r="BB409" s="32">
        <f t="shared" si="359"/>
        <v>1077.2</v>
      </c>
    </row>
    <row r="410" spans="1:54" x14ac:dyDescent="0.2">
      <c r="A410" s="12">
        <f t="shared" si="360"/>
        <v>2004</v>
      </c>
      <c r="B410" s="13">
        <f t="shared" si="336"/>
        <v>136</v>
      </c>
      <c r="C410" s="14">
        <f t="shared" si="337"/>
        <v>22.25</v>
      </c>
      <c r="D410" s="15">
        <f t="shared" si="338"/>
        <v>1081.375</v>
      </c>
      <c r="E410" s="16">
        <f t="shared" si="339"/>
        <v>0.69852941176470584</v>
      </c>
      <c r="F410" s="16">
        <f t="shared" si="340"/>
        <v>0.51470588235294112</v>
      </c>
      <c r="G410" s="16">
        <f t="shared" si="361"/>
        <v>1.4705882352941176E-2</v>
      </c>
      <c r="H410" s="16">
        <f t="shared" si="362"/>
        <v>0.53676470588235292</v>
      </c>
      <c r="I410" s="16">
        <f t="shared" si="341"/>
        <v>0.16911764705882354</v>
      </c>
      <c r="J410" s="16">
        <f t="shared" si="342"/>
        <v>0.3235294117647059</v>
      </c>
      <c r="K410" s="16">
        <f t="shared" si="343"/>
        <v>0.33088235294117646</v>
      </c>
      <c r="L410" s="16">
        <f t="shared" si="344"/>
        <v>0.13970588235294118</v>
      </c>
      <c r="M410" s="16">
        <f t="shared" ref="M410:M415" si="369">+IF(ISNUMBER(AI410),AI410/B410,0)</f>
        <v>0.38970588235294118</v>
      </c>
      <c r="N410" s="16">
        <f t="shared" ref="N410:N415" si="370">+IF(ISNUMBER(AJ410),AJ410/B410,0)</f>
        <v>8.0882352941176475E-2</v>
      </c>
      <c r="O410" s="16">
        <f t="shared" si="347"/>
        <v>0.45588235294117646</v>
      </c>
      <c r="P410" s="16">
        <f t="shared" si="348"/>
        <v>4.4117647058823532E-2</v>
      </c>
      <c r="Q410" s="16">
        <f t="shared" ref="Q410" si="371">+IF(ISNUMBER(AM410),AM410/B410,0)</f>
        <v>0.47794117647058826</v>
      </c>
      <c r="R410" s="16">
        <f t="shared" ref="R410" si="372">+IF(ISNUMBER(AN410),AN410/B410,0)</f>
        <v>2.2058823529411766E-2</v>
      </c>
      <c r="S410" s="16">
        <f t="shared" ref="S410" si="373">+IF(ISNUMBER(AO410),AO410/B410,0)</f>
        <v>0.49264705882352944</v>
      </c>
      <c r="T410" s="16">
        <f t="shared" ref="T410" si="374">+IF(ISNUMBER(AP410),AP410/B410,0)</f>
        <v>7.3529411764705881E-3</v>
      </c>
      <c r="U410" s="18">
        <f t="shared" ref="U410" si="375">+IF(ISNUMBER(AQ410),AQ410/B410,0)</f>
        <v>0.50735294117647056</v>
      </c>
      <c r="V410" s="18">
        <f t="shared" ref="V410" si="376">+IF(ISNUMBER(AR410),AR410/B410,0)</f>
        <v>7.3529411764705881E-3</v>
      </c>
      <c r="Y410" s="19">
        <f t="shared" si="355"/>
        <v>2004</v>
      </c>
      <c r="Z410">
        <f t="shared" ref="Z410:AR410" si="377">+Z15-Z129-Z167-Z205-Z243-Z281-Z319</f>
        <v>136</v>
      </c>
      <c r="AA410">
        <f t="shared" si="377"/>
        <v>95</v>
      </c>
      <c r="AB410">
        <f t="shared" si="377"/>
        <v>70</v>
      </c>
      <c r="AC410">
        <f t="shared" si="377"/>
        <v>2</v>
      </c>
      <c r="AD410">
        <f t="shared" si="377"/>
        <v>73</v>
      </c>
      <c r="AE410">
        <f t="shared" si="377"/>
        <v>23</v>
      </c>
      <c r="AF410">
        <f t="shared" si="377"/>
        <v>44</v>
      </c>
      <c r="AG410">
        <f t="shared" si="377"/>
        <v>45</v>
      </c>
      <c r="AH410">
        <f t="shared" si="377"/>
        <v>19</v>
      </c>
      <c r="AI410">
        <f t="shared" si="377"/>
        <v>53</v>
      </c>
      <c r="AJ410">
        <f t="shared" si="377"/>
        <v>11</v>
      </c>
      <c r="AK410">
        <f t="shared" si="377"/>
        <v>62</v>
      </c>
      <c r="AL410">
        <f t="shared" si="377"/>
        <v>6</v>
      </c>
      <c r="AM410">
        <f t="shared" si="377"/>
        <v>65</v>
      </c>
      <c r="AN410">
        <f t="shared" si="377"/>
        <v>3</v>
      </c>
      <c r="AO410">
        <f t="shared" si="377"/>
        <v>67</v>
      </c>
      <c r="AP410">
        <f t="shared" si="377"/>
        <v>1</v>
      </c>
      <c r="AQ410">
        <f t="shared" si="377"/>
        <v>69</v>
      </c>
      <c r="AR410">
        <f t="shared" si="377"/>
        <v>1</v>
      </c>
      <c r="AT410" s="31">
        <f t="shared" si="357"/>
        <v>2004</v>
      </c>
      <c r="AU410">
        <v>17</v>
      </c>
      <c r="AV410">
        <v>119</v>
      </c>
      <c r="AW410" s="30">
        <v>24</v>
      </c>
      <c r="AX410" s="30">
        <v>22</v>
      </c>
      <c r="AY410" s="30">
        <f t="shared" si="358"/>
        <v>22.25</v>
      </c>
      <c r="AZ410" s="32">
        <v>1105</v>
      </c>
      <c r="BA410" s="32">
        <v>1078</v>
      </c>
      <c r="BB410" s="32">
        <f t="shared" si="359"/>
        <v>1081.375</v>
      </c>
    </row>
    <row r="411" spans="1:54" x14ac:dyDescent="0.2">
      <c r="A411" s="12">
        <f t="shared" si="360"/>
        <v>2005</v>
      </c>
      <c r="B411" s="13">
        <f t="shared" si="336"/>
        <v>107</v>
      </c>
      <c r="C411" s="14">
        <f t="shared" si="337"/>
        <v>23.727102803738319</v>
      </c>
      <c r="D411" s="15">
        <f t="shared" si="338"/>
        <v>1030.8224299065421</v>
      </c>
      <c r="E411" s="16">
        <f t="shared" si="339"/>
        <v>0.69158878504672894</v>
      </c>
      <c r="F411" s="16">
        <f t="shared" si="340"/>
        <v>0.56074766355140182</v>
      </c>
      <c r="G411" s="16">
        <f t="shared" si="361"/>
        <v>0</v>
      </c>
      <c r="H411" s="16">
        <f t="shared" si="362"/>
        <v>0.52336448598130836</v>
      </c>
      <c r="I411" s="16">
        <f t="shared" si="341"/>
        <v>0.16822429906542055</v>
      </c>
      <c r="J411" s="16">
        <f t="shared" si="342"/>
        <v>0.3364485981308411</v>
      </c>
      <c r="K411" s="16">
        <f t="shared" ref="K411:K416" si="378">+IF(ISNUMBER(AG411),AG411/B411,0)</f>
        <v>0.35514018691588783</v>
      </c>
      <c r="L411" s="16">
        <f t="shared" ref="L411:L416" si="379">+IF(ISNUMBER(AH411),AH411/B411,0)</f>
        <v>0.13084112149532709</v>
      </c>
      <c r="M411" s="16">
        <f t="shared" si="369"/>
        <v>0.40186915887850466</v>
      </c>
      <c r="N411" s="16">
        <f t="shared" si="370"/>
        <v>5.6074766355140186E-2</v>
      </c>
      <c r="O411" s="16">
        <f t="shared" ref="O411" si="380">+IF(ISNUMBER(AK411),AK411/B411,0)</f>
        <v>0.42056074766355139</v>
      </c>
      <c r="P411" s="16">
        <f t="shared" ref="P411" si="381">+IF(ISNUMBER(AL411),AL411/B411,0)</f>
        <v>2.8037383177570093E-2</v>
      </c>
      <c r="Q411" s="16">
        <f t="shared" ref="Q411" si="382">+IF(ISNUMBER(AM411),AM411/B411,0)</f>
        <v>0.43925233644859812</v>
      </c>
      <c r="R411" s="16">
        <f t="shared" ref="R411" si="383">+IF(ISNUMBER(AN411),AN411/B411,0)</f>
        <v>3.7383177570093455E-2</v>
      </c>
      <c r="S411" s="16">
        <f t="shared" ref="S411" si="384">+IF(ISNUMBER(AO411),AO411/B411,0)</f>
        <v>0.44859813084112149</v>
      </c>
      <c r="T411" s="16">
        <f t="shared" ref="T411" si="385">+IF(ISNUMBER(AP411),AP411/B411,0)</f>
        <v>1.8691588785046728E-2</v>
      </c>
      <c r="U411" s="18">
        <f t="shared" ref="U411" si="386">+IF(ISNUMBER(AQ411),AQ411/B411,0)</f>
        <v>0.47663551401869159</v>
      </c>
      <c r="V411" s="18">
        <f t="shared" ref="V411" si="387">+IF(ISNUMBER(AR411),AR411/B411,0)</f>
        <v>9.3457943925233638E-3</v>
      </c>
      <c r="Y411" s="19">
        <f t="shared" si="355"/>
        <v>2005</v>
      </c>
      <c r="Z411">
        <f t="shared" ref="Z411:AR411" si="388">+Z16-Z130-Z168-Z206-Z244-Z282-Z320</f>
        <v>107</v>
      </c>
      <c r="AA411">
        <f t="shared" si="388"/>
        <v>74</v>
      </c>
      <c r="AB411">
        <f t="shared" si="388"/>
        <v>60</v>
      </c>
      <c r="AC411">
        <f t="shared" si="388"/>
        <v>0</v>
      </c>
      <c r="AD411">
        <f t="shared" si="388"/>
        <v>56</v>
      </c>
      <c r="AE411">
        <f t="shared" si="388"/>
        <v>18</v>
      </c>
      <c r="AF411">
        <f t="shared" si="388"/>
        <v>36</v>
      </c>
      <c r="AG411">
        <f t="shared" si="388"/>
        <v>38</v>
      </c>
      <c r="AH411">
        <f t="shared" si="388"/>
        <v>14</v>
      </c>
      <c r="AI411">
        <f t="shared" si="388"/>
        <v>43</v>
      </c>
      <c r="AJ411">
        <f t="shared" si="388"/>
        <v>6</v>
      </c>
      <c r="AK411">
        <f t="shared" si="388"/>
        <v>45</v>
      </c>
      <c r="AL411">
        <f t="shared" si="388"/>
        <v>3</v>
      </c>
      <c r="AM411">
        <f t="shared" si="388"/>
        <v>47</v>
      </c>
      <c r="AN411">
        <f t="shared" si="388"/>
        <v>4</v>
      </c>
      <c r="AO411">
        <f t="shared" si="388"/>
        <v>48</v>
      </c>
      <c r="AP411">
        <f t="shared" si="388"/>
        <v>2</v>
      </c>
      <c r="AQ411">
        <f t="shared" si="388"/>
        <v>51</v>
      </c>
      <c r="AR411">
        <f t="shared" si="388"/>
        <v>1</v>
      </c>
      <c r="AT411" s="31">
        <f t="shared" si="357"/>
        <v>2005</v>
      </c>
      <c r="AU411">
        <v>13</v>
      </c>
      <c r="AV411">
        <v>94</v>
      </c>
      <c r="AW411" s="30">
        <v>23.2</v>
      </c>
      <c r="AX411" s="30">
        <v>23.8</v>
      </c>
      <c r="AY411" s="30">
        <f t="shared" si="358"/>
        <v>23.727102803738319</v>
      </c>
      <c r="AZ411" s="32">
        <v>1044</v>
      </c>
      <c r="BA411" s="32">
        <v>1029</v>
      </c>
      <c r="BB411" s="32">
        <f t="shared" si="359"/>
        <v>1030.8224299065421</v>
      </c>
    </row>
    <row r="412" spans="1:54" x14ac:dyDescent="0.2">
      <c r="A412" s="12">
        <f t="shared" si="360"/>
        <v>2006</v>
      </c>
      <c r="B412" s="13">
        <f t="shared" si="336"/>
        <v>102</v>
      </c>
      <c r="C412" s="14">
        <f t="shared" si="337"/>
        <v>23.191176470588236</v>
      </c>
      <c r="D412" s="15">
        <f t="shared" si="338"/>
        <v>1089.3823529411766</v>
      </c>
      <c r="E412" s="16">
        <f t="shared" si="339"/>
        <v>0.72549019607843135</v>
      </c>
      <c r="F412" s="16">
        <f t="shared" si="340"/>
        <v>0.6470588235294118</v>
      </c>
      <c r="G412" s="16">
        <f t="shared" si="361"/>
        <v>2.9411764705882353E-2</v>
      </c>
      <c r="H412" s="16">
        <f t="shared" si="362"/>
        <v>0.5490196078431373</v>
      </c>
      <c r="I412" s="16">
        <f t="shared" ref="I412:I417" si="389">+IF(ISNUMBER(AE412),AE412/B412,0)</f>
        <v>0.29411764705882354</v>
      </c>
      <c r="J412" s="16">
        <f t="shared" ref="J412:J417" si="390">+IF(ISNUMBER(AF412),AF412/B412,0)</f>
        <v>0.24509803921568626</v>
      </c>
      <c r="K412" s="16">
        <f t="shared" si="378"/>
        <v>0.41176470588235292</v>
      </c>
      <c r="L412" s="16">
        <f t="shared" si="379"/>
        <v>0.11764705882352941</v>
      </c>
      <c r="M412" s="16">
        <f t="shared" si="369"/>
        <v>0.46078431372549017</v>
      </c>
      <c r="N412" s="16">
        <f t="shared" si="370"/>
        <v>8.8235294117647065E-2</v>
      </c>
      <c r="O412" s="16">
        <f t="shared" ref="O412" si="391">+IF(ISNUMBER(AK412),AK412/B412,0)</f>
        <v>0.49019607843137253</v>
      </c>
      <c r="P412" s="16">
        <f t="shared" ref="P412" si="392">+IF(ISNUMBER(AL412),AL412/B412,0)</f>
        <v>7.8431372549019607E-2</v>
      </c>
      <c r="Q412" s="16">
        <f t="shared" ref="Q412" si="393">+IF(ISNUMBER(AM412),AM412/B412,0)</f>
        <v>0.50980392156862742</v>
      </c>
      <c r="R412" s="16">
        <f t="shared" ref="R412" si="394">+IF(ISNUMBER(AN412),AN412/B412,0)</f>
        <v>9.8039215686274508E-3</v>
      </c>
      <c r="S412" s="16">
        <f t="shared" ref="S412" si="395">+IF(ISNUMBER(AO412),AO412/B412,0)</f>
        <v>0.50980392156862742</v>
      </c>
      <c r="T412" s="16">
        <f t="shared" ref="T412" si="396">+IF(ISNUMBER(AP412),AP412/B412,0)</f>
        <v>9.8039215686274508E-3</v>
      </c>
      <c r="U412" s="18">
        <f t="shared" ref="U412" si="397">+IF(ISNUMBER(AQ412),AQ412/B412,0)</f>
        <v>0.51960784313725494</v>
      </c>
      <c r="V412" s="18">
        <f t="shared" ref="V412" si="398">+IF(ISNUMBER(AR412),AR412/B412,0)</f>
        <v>9.8039215686274508E-3</v>
      </c>
      <c r="Y412" s="19">
        <f t="shared" si="355"/>
        <v>2006</v>
      </c>
      <c r="Z412">
        <f t="shared" ref="Z412:AR412" si="399">+Z17-Z131-Z169-Z207-Z245-Z283-Z321</f>
        <v>102</v>
      </c>
      <c r="AA412">
        <f t="shared" si="399"/>
        <v>74</v>
      </c>
      <c r="AB412">
        <f t="shared" si="399"/>
        <v>66</v>
      </c>
      <c r="AC412">
        <f t="shared" si="399"/>
        <v>3</v>
      </c>
      <c r="AD412">
        <f t="shared" si="399"/>
        <v>56</v>
      </c>
      <c r="AE412">
        <f t="shared" si="399"/>
        <v>30</v>
      </c>
      <c r="AF412">
        <f t="shared" si="399"/>
        <v>25</v>
      </c>
      <c r="AG412">
        <f t="shared" si="399"/>
        <v>42</v>
      </c>
      <c r="AH412">
        <f t="shared" si="399"/>
        <v>12</v>
      </c>
      <c r="AI412">
        <f t="shared" si="399"/>
        <v>47</v>
      </c>
      <c r="AJ412">
        <f t="shared" si="399"/>
        <v>9</v>
      </c>
      <c r="AK412">
        <f t="shared" si="399"/>
        <v>50</v>
      </c>
      <c r="AL412">
        <f t="shared" si="399"/>
        <v>8</v>
      </c>
      <c r="AM412">
        <f t="shared" si="399"/>
        <v>52</v>
      </c>
      <c r="AN412">
        <f t="shared" si="399"/>
        <v>1</v>
      </c>
      <c r="AO412">
        <f t="shared" si="399"/>
        <v>52</v>
      </c>
      <c r="AP412">
        <f t="shared" si="399"/>
        <v>1</v>
      </c>
      <c r="AQ412">
        <f t="shared" si="399"/>
        <v>53</v>
      </c>
      <c r="AR412">
        <f t="shared" si="399"/>
        <v>1</v>
      </c>
      <c r="AT412" s="31">
        <f t="shared" si="357"/>
        <v>2006</v>
      </c>
      <c r="AU412">
        <v>27</v>
      </c>
      <c r="AV412">
        <v>75</v>
      </c>
      <c r="AW412" s="30">
        <v>21.5</v>
      </c>
      <c r="AX412" s="30">
        <v>23.8</v>
      </c>
      <c r="AY412" s="30">
        <f t="shared" si="358"/>
        <v>23.191176470588236</v>
      </c>
      <c r="AZ412" s="32">
        <v>1071</v>
      </c>
      <c r="BA412" s="32">
        <v>1096</v>
      </c>
      <c r="BB412" s="32">
        <f t="shared" si="359"/>
        <v>1089.3823529411766</v>
      </c>
    </row>
    <row r="413" spans="1:54" x14ac:dyDescent="0.2">
      <c r="A413" s="12">
        <f t="shared" si="360"/>
        <v>2007</v>
      </c>
      <c r="B413" s="13">
        <f t="shared" si="336"/>
        <v>114</v>
      </c>
      <c r="C413" s="14">
        <f t="shared" si="337"/>
        <v>23.426315789473684</v>
      </c>
      <c r="D413" s="15">
        <f t="shared" si="338"/>
        <v>1073.2631578947369</v>
      </c>
      <c r="E413" s="16">
        <f t="shared" si="339"/>
        <v>0.72807017543859653</v>
      </c>
      <c r="F413" s="16">
        <f t="shared" si="340"/>
        <v>0.6228070175438597</v>
      </c>
      <c r="G413" s="16">
        <f t="shared" si="361"/>
        <v>3.5087719298245612E-2</v>
      </c>
      <c r="H413" s="16">
        <f t="shared" si="362"/>
        <v>0.54385964912280704</v>
      </c>
      <c r="I413" s="16">
        <f t="shared" si="389"/>
        <v>0.20175438596491227</v>
      </c>
      <c r="J413" s="16">
        <f t="shared" si="390"/>
        <v>0.39473684210526316</v>
      </c>
      <c r="K413" s="16">
        <f t="shared" si="378"/>
        <v>0.39473684210526316</v>
      </c>
      <c r="L413" s="16">
        <f t="shared" si="379"/>
        <v>0.12280701754385964</v>
      </c>
      <c r="M413" s="16">
        <f t="shared" si="369"/>
        <v>0.48245614035087719</v>
      </c>
      <c r="N413" s="16">
        <f t="shared" si="370"/>
        <v>7.0175438596491224E-2</v>
      </c>
      <c r="O413" s="16">
        <f t="shared" ref="O413" si="400">+IF(ISNUMBER(AK413),AK413/B413,0)</f>
        <v>0.52631578947368418</v>
      </c>
      <c r="P413" s="16">
        <f t="shared" ref="P413" si="401">+IF(ISNUMBER(AL413),AL413/B413,0)</f>
        <v>1.7543859649122806E-2</v>
      </c>
      <c r="Q413" s="16">
        <f t="shared" ref="Q413" si="402">+IF(ISNUMBER(AM413),AM413/B413,0)</f>
        <v>0.52631578947368418</v>
      </c>
      <c r="R413" s="16">
        <f t="shared" ref="R413" si="403">+IF(ISNUMBER(AN413),AN413/B413,0)</f>
        <v>3.5087719298245612E-2</v>
      </c>
      <c r="S413" s="16">
        <f t="shared" ref="S413" si="404">+IF(ISNUMBER(AO413),AO413/B413,0)</f>
        <v>0.55263157894736847</v>
      </c>
      <c r="T413" s="16">
        <f t="shared" ref="T413" si="405">+IF(ISNUMBER(AP413),AP413/B413,0)</f>
        <v>8.771929824561403E-3</v>
      </c>
      <c r="U413" s="18">
        <f t="shared" ref="U413" si="406">+IF(ISNUMBER(AQ413),AQ413/B413,0)</f>
        <v>0.55263157894736847</v>
      </c>
      <c r="V413" s="18">
        <f t="shared" ref="V413" si="407">+IF(ISNUMBER(AR413),AR413/B413,0)</f>
        <v>8.771929824561403E-3</v>
      </c>
      <c r="Y413" s="19">
        <f t="shared" si="355"/>
        <v>2007</v>
      </c>
      <c r="Z413">
        <f t="shared" ref="Z413:AR413" si="408">+Z18-Z132-Z170-Z208-Z246-Z284-Z322</f>
        <v>114</v>
      </c>
      <c r="AA413">
        <f t="shared" si="408"/>
        <v>83</v>
      </c>
      <c r="AB413">
        <f t="shared" si="408"/>
        <v>71</v>
      </c>
      <c r="AC413">
        <f t="shared" si="408"/>
        <v>4</v>
      </c>
      <c r="AD413">
        <f t="shared" si="408"/>
        <v>62</v>
      </c>
      <c r="AE413">
        <f t="shared" si="408"/>
        <v>23</v>
      </c>
      <c r="AF413">
        <f t="shared" si="408"/>
        <v>45</v>
      </c>
      <c r="AG413">
        <f t="shared" si="408"/>
        <v>45</v>
      </c>
      <c r="AH413">
        <f t="shared" si="408"/>
        <v>14</v>
      </c>
      <c r="AI413">
        <f t="shared" si="408"/>
        <v>55</v>
      </c>
      <c r="AJ413">
        <f t="shared" si="408"/>
        <v>8</v>
      </c>
      <c r="AK413">
        <f t="shared" si="408"/>
        <v>60</v>
      </c>
      <c r="AL413">
        <f t="shared" si="408"/>
        <v>2</v>
      </c>
      <c r="AM413">
        <f t="shared" si="408"/>
        <v>60</v>
      </c>
      <c r="AN413">
        <f t="shared" si="408"/>
        <v>4</v>
      </c>
      <c r="AO413">
        <f t="shared" si="408"/>
        <v>63</v>
      </c>
      <c r="AP413">
        <f t="shared" si="408"/>
        <v>1</v>
      </c>
      <c r="AQ413">
        <f t="shared" si="408"/>
        <v>63</v>
      </c>
      <c r="AR413">
        <f t="shared" si="408"/>
        <v>1</v>
      </c>
      <c r="AT413" s="31">
        <f t="shared" si="357"/>
        <v>2007</v>
      </c>
      <c r="AU413">
        <v>36</v>
      </c>
      <c r="AV413">
        <v>78</v>
      </c>
      <c r="AW413" s="30">
        <v>21.1</v>
      </c>
      <c r="AX413" s="30">
        <v>24.5</v>
      </c>
      <c r="AY413" s="30">
        <f t="shared" si="358"/>
        <v>23.426315789473684</v>
      </c>
      <c r="AZ413" s="32">
        <v>1063</v>
      </c>
      <c r="BA413" s="32">
        <v>1078</v>
      </c>
      <c r="BB413" s="32">
        <f t="shared" si="359"/>
        <v>1073.2631578947369</v>
      </c>
    </row>
    <row r="414" spans="1:54" x14ac:dyDescent="0.2">
      <c r="A414" s="12">
        <f t="shared" si="360"/>
        <v>2008</v>
      </c>
      <c r="B414" s="13">
        <f t="shared" ref="B414:B422" si="409">+IF(ISNUMBER(Z414),Z414,0)</f>
        <v>131</v>
      </c>
      <c r="C414" s="14">
        <f t="shared" si="337"/>
        <v>23.103816793893127</v>
      </c>
      <c r="D414" s="15">
        <f t="shared" si="338"/>
        <v>1108.8167938931297</v>
      </c>
      <c r="E414" s="16">
        <f t="shared" si="339"/>
        <v>0.74809160305343514</v>
      </c>
      <c r="F414" s="16">
        <f t="shared" si="340"/>
        <v>0.67938931297709926</v>
      </c>
      <c r="G414" s="16">
        <f t="shared" si="361"/>
        <v>1.5267175572519083E-2</v>
      </c>
      <c r="H414" s="16">
        <f t="shared" si="362"/>
        <v>0.61068702290076338</v>
      </c>
      <c r="I414" s="16">
        <f t="shared" si="389"/>
        <v>0.25954198473282442</v>
      </c>
      <c r="J414" s="16">
        <f t="shared" si="390"/>
        <v>0.27480916030534353</v>
      </c>
      <c r="K414" s="16">
        <f t="shared" si="378"/>
        <v>0.42748091603053434</v>
      </c>
      <c r="L414" s="16">
        <f t="shared" si="379"/>
        <v>0.13740458015267176</v>
      </c>
      <c r="M414" s="16">
        <f t="shared" si="369"/>
        <v>0.49618320610687022</v>
      </c>
      <c r="N414" s="16">
        <f t="shared" si="370"/>
        <v>5.3435114503816793E-2</v>
      </c>
      <c r="O414" s="16">
        <f t="shared" ref="O414" si="410">+IF(ISNUMBER(AK414),AK414/B414,0)</f>
        <v>0.53435114503816794</v>
      </c>
      <c r="P414" s="16">
        <f t="shared" ref="P414" si="411">+IF(ISNUMBER(AL414),AL414/B414,0)</f>
        <v>1.5267175572519083E-2</v>
      </c>
      <c r="Q414" s="16">
        <f t="shared" ref="Q414" si="412">+IF(ISNUMBER(AM414),AM414/B414,0)</f>
        <v>0.5419847328244275</v>
      </c>
      <c r="R414" s="16">
        <f t="shared" ref="R414" si="413">+IF(ISNUMBER(AN414),AN414/B414,0)</f>
        <v>7.6335877862595417E-3</v>
      </c>
      <c r="S414" s="16">
        <f t="shared" ref="S414" si="414">+IF(ISNUMBER(AO414),AO414/B414,0)</f>
        <v>0.5419847328244275</v>
      </c>
      <c r="T414" s="16">
        <f t="shared" ref="T414" si="415">+IF(ISNUMBER(AP414),AP414/B414,0)</f>
        <v>0</v>
      </c>
      <c r="U414" s="18">
        <f t="shared" ref="U414" si="416">+IF(ISNUMBER(AQ414),AQ414/B414,0)</f>
        <v>0.5419847328244275</v>
      </c>
      <c r="V414" s="18">
        <f t="shared" ref="V414" si="417">+IF(ISNUMBER(AR414),AR414/B414,0)</f>
        <v>7.6335877862595417E-3</v>
      </c>
      <c r="Y414" s="19">
        <f t="shared" si="355"/>
        <v>2008</v>
      </c>
      <c r="Z414">
        <f t="shared" ref="Z414:AF414" si="418">+Z19-Z133-Z171-Z209-Z247-Z285-Z323</f>
        <v>131</v>
      </c>
      <c r="AA414">
        <f t="shared" si="418"/>
        <v>98</v>
      </c>
      <c r="AB414">
        <f t="shared" si="418"/>
        <v>89</v>
      </c>
      <c r="AC414">
        <f t="shared" si="418"/>
        <v>2</v>
      </c>
      <c r="AD414">
        <f t="shared" si="418"/>
        <v>80</v>
      </c>
      <c r="AE414">
        <f t="shared" si="418"/>
        <v>34</v>
      </c>
      <c r="AF414">
        <f t="shared" si="418"/>
        <v>36</v>
      </c>
      <c r="AG414">
        <f t="shared" ref="AG414:AR414" si="419">+AG19-AG133-AG171-AG209-AG247-AG285-AG323</f>
        <v>56</v>
      </c>
      <c r="AH414">
        <f t="shared" si="419"/>
        <v>18</v>
      </c>
      <c r="AI414">
        <f t="shared" si="419"/>
        <v>65</v>
      </c>
      <c r="AJ414">
        <f t="shared" si="419"/>
        <v>7</v>
      </c>
      <c r="AK414">
        <f t="shared" si="419"/>
        <v>70</v>
      </c>
      <c r="AL414">
        <f t="shared" si="419"/>
        <v>2</v>
      </c>
      <c r="AM414">
        <f t="shared" si="419"/>
        <v>71</v>
      </c>
      <c r="AN414">
        <f t="shared" si="419"/>
        <v>1</v>
      </c>
      <c r="AO414">
        <f t="shared" si="419"/>
        <v>71</v>
      </c>
      <c r="AP414">
        <f t="shared" si="419"/>
        <v>0</v>
      </c>
      <c r="AQ414">
        <f t="shared" si="419"/>
        <v>71</v>
      </c>
      <c r="AR414">
        <f t="shared" si="419"/>
        <v>1</v>
      </c>
      <c r="AT414" s="31">
        <f t="shared" si="357"/>
        <v>2008</v>
      </c>
      <c r="AU414">
        <v>21</v>
      </c>
      <c r="AV414">
        <v>110</v>
      </c>
      <c r="AW414" s="30">
        <v>22.6</v>
      </c>
      <c r="AX414" s="30">
        <v>23.2</v>
      </c>
      <c r="AY414" s="30">
        <f t="shared" si="358"/>
        <v>23.103816793893127</v>
      </c>
      <c r="AZ414" s="32">
        <v>1045</v>
      </c>
      <c r="BA414" s="32">
        <v>1121</v>
      </c>
      <c r="BB414" s="32">
        <f t="shared" si="359"/>
        <v>1108.8167938931297</v>
      </c>
    </row>
    <row r="415" spans="1:54" x14ac:dyDescent="0.2">
      <c r="A415" s="12">
        <f t="shared" si="360"/>
        <v>2009</v>
      </c>
      <c r="B415" s="13">
        <f t="shared" si="409"/>
        <v>199</v>
      </c>
      <c r="C415" s="14">
        <f t="shared" si="337"/>
        <v>22.57437185929648</v>
      </c>
      <c r="D415" s="15">
        <f t="shared" si="338"/>
        <v>1104.5829145728644</v>
      </c>
      <c r="E415" s="16">
        <f t="shared" si="339"/>
        <v>0.75376884422110557</v>
      </c>
      <c r="F415" s="16">
        <f t="shared" si="340"/>
        <v>0.61306532663316582</v>
      </c>
      <c r="G415" s="16">
        <f t="shared" si="361"/>
        <v>1.0050251256281407E-2</v>
      </c>
      <c r="H415" s="16">
        <f t="shared" si="362"/>
        <v>0.53768844221105527</v>
      </c>
      <c r="I415" s="16">
        <f t="shared" si="389"/>
        <v>0.26633165829145727</v>
      </c>
      <c r="J415" s="16">
        <f t="shared" si="390"/>
        <v>0.23115577889447236</v>
      </c>
      <c r="K415" s="16">
        <f t="shared" si="378"/>
        <v>0.40703517587939697</v>
      </c>
      <c r="L415" s="16">
        <f t="shared" si="379"/>
        <v>9.5477386934673364E-2</v>
      </c>
      <c r="M415" s="16">
        <f t="shared" si="369"/>
        <v>0.45226130653266333</v>
      </c>
      <c r="N415" s="16">
        <f t="shared" si="370"/>
        <v>5.0251256281407038E-2</v>
      </c>
      <c r="O415" s="16">
        <f t="shared" ref="O415" si="420">+IF(ISNUMBER(AK415),AK415/B415,0)</f>
        <v>0.46231155778894473</v>
      </c>
      <c r="P415" s="16">
        <f t="shared" ref="P415" si="421">+IF(ISNUMBER(AL415),AL415/B415,0)</f>
        <v>4.0201005025125629E-2</v>
      </c>
      <c r="Q415" s="16">
        <f t="shared" ref="Q415" si="422">+IF(ISNUMBER(AM415),AM415/B415,0)</f>
        <v>0.47738693467336685</v>
      </c>
      <c r="R415" s="16">
        <f t="shared" ref="R415" si="423">+IF(ISNUMBER(AN415),AN415/B415,0)</f>
        <v>3.015075376884422E-2</v>
      </c>
      <c r="S415" s="16">
        <f t="shared" ref="S415" si="424">+IF(ISNUMBER(AO415),AO415/B415,0)</f>
        <v>0.49246231155778897</v>
      </c>
      <c r="T415" s="16">
        <f t="shared" ref="T415" si="425">+IF(ISNUMBER(AP415),AP415/B415,0)</f>
        <v>1.0050251256281407E-2</v>
      </c>
      <c r="U415" s="18">
        <f t="shared" ref="U415" si="426">+IF(ISNUMBER(AQ415),AQ415/B415,0)</f>
        <v>0.49748743718592964</v>
      </c>
      <c r="V415" s="18">
        <f t="shared" ref="V415" si="427">+IF(ISNUMBER(AR415),AR415/B415,0)</f>
        <v>2.0100502512562814E-2</v>
      </c>
      <c r="Y415" s="19">
        <f t="shared" si="355"/>
        <v>2009</v>
      </c>
      <c r="Z415">
        <f t="shared" ref="Z415:AR415" si="428">+Z20-Z134-Z172-Z210-Z248-Z286-Z324</f>
        <v>199</v>
      </c>
      <c r="AA415">
        <f t="shared" si="428"/>
        <v>150</v>
      </c>
      <c r="AB415">
        <f t="shared" si="428"/>
        <v>122</v>
      </c>
      <c r="AC415">
        <f t="shared" si="428"/>
        <v>2</v>
      </c>
      <c r="AD415">
        <f t="shared" si="428"/>
        <v>107</v>
      </c>
      <c r="AE415">
        <f t="shared" si="428"/>
        <v>53</v>
      </c>
      <c r="AF415">
        <f t="shared" si="428"/>
        <v>46</v>
      </c>
      <c r="AG415">
        <f t="shared" si="428"/>
        <v>81</v>
      </c>
      <c r="AH415">
        <f t="shared" si="428"/>
        <v>19</v>
      </c>
      <c r="AI415">
        <f t="shared" si="428"/>
        <v>90</v>
      </c>
      <c r="AJ415">
        <f t="shared" si="428"/>
        <v>10</v>
      </c>
      <c r="AK415">
        <f t="shared" si="428"/>
        <v>92</v>
      </c>
      <c r="AL415">
        <f t="shared" si="428"/>
        <v>8</v>
      </c>
      <c r="AM415">
        <f t="shared" si="428"/>
        <v>95</v>
      </c>
      <c r="AN415">
        <f t="shared" si="428"/>
        <v>6</v>
      </c>
      <c r="AO415">
        <f t="shared" si="428"/>
        <v>98</v>
      </c>
      <c r="AP415">
        <f t="shared" si="428"/>
        <v>2</v>
      </c>
      <c r="AQ415">
        <f t="shared" si="428"/>
        <v>99</v>
      </c>
      <c r="AR415">
        <f t="shared" si="428"/>
        <v>4</v>
      </c>
      <c r="AT415" s="31">
        <f t="shared" si="357"/>
        <v>2009</v>
      </c>
      <c r="AU415">
        <v>25</v>
      </c>
      <c r="AV415">
        <v>174</v>
      </c>
      <c r="AW415" s="30">
        <v>21.7</v>
      </c>
      <c r="AX415" s="30">
        <v>22.7</v>
      </c>
      <c r="AY415" s="30">
        <f t="shared" si="358"/>
        <v>22.57437185929648</v>
      </c>
      <c r="AZ415" s="32">
        <v>1046</v>
      </c>
      <c r="BA415" s="32">
        <v>1113</v>
      </c>
      <c r="BB415" s="32">
        <f t="shared" si="359"/>
        <v>1104.5829145728644</v>
      </c>
    </row>
    <row r="416" spans="1:54" x14ac:dyDescent="0.2">
      <c r="A416" s="12">
        <f t="shared" si="360"/>
        <v>2010</v>
      </c>
      <c r="B416" s="13">
        <f t="shared" si="409"/>
        <v>74</v>
      </c>
      <c r="C416" s="14">
        <f t="shared" si="337"/>
        <v>23.578378378378378</v>
      </c>
      <c r="D416" s="15">
        <f t="shared" si="338"/>
        <v>1061.2702702702702</v>
      </c>
      <c r="E416" s="16">
        <f t="shared" si="339"/>
        <v>0.6216216216216216</v>
      </c>
      <c r="F416" s="16">
        <f t="shared" si="340"/>
        <v>0.48648648648648651</v>
      </c>
      <c r="G416" s="16">
        <f t="shared" si="361"/>
        <v>0</v>
      </c>
      <c r="H416" s="16">
        <f t="shared" si="362"/>
        <v>0.48648648648648651</v>
      </c>
      <c r="I416" s="16">
        <f t="shared" si="389"/>
        <v>0.22972972972972974</v>
      </c>
      <c r="J416" s="16">
        <f t="shared" si="390"/>
        <v>0.20270270270270271</v>
      </c>
      <c r="K416" s="16">
        <f t="shared" si="378"/>
        <v>0.36486486486486486</v>
      </c>
      <c r="L416" s="16">
        <f t="shared" si="379"/>
        <v>8.1081081081081086E-2</v>
      </c>
      <c r="M416" s="16">
        <f t="shared" ref="M416" si="429">+IF(ISNUMBER(AI416),AI416/B416,0)</f>
        <v>0.41891891891891891</v>
      </c>
      <c r="N416" s="16">
        <f t="shared" ref="N416" si="430">+IF(ISNUMBER(AJ416),AJ416/B416,0)</f>
        <v>2.7027027027027029E-2</v>
      </c>
      <c r="O416" s="16">
        <f t="shared" ref="O416" si="431">+IF(ISNUMBER(AK416),AK416/B416,0)</f>
        <v>0.43243243243243246</v>
      </c>
      <c r="P416" s="16">
        <f t="shared" ref="P416" si="432">+IF(ISNUMBER(AL416),AL416/B416,0)</f>
        <v>1.3513513513513514E-2</v>
      </c>
      <c r="Q416" s="16">
        <f t="shared" ref="Q416" si="433">+IF(ISNUMBER(AM416),AM416/B416,0)</f>
        <v>0.44594594594594594</v>
      </c>
      <c r="R416" s="16">
        <f t="shared" ref="R416" si="434">+IF(ISNUMBER(AN416),AN416/B416,0)</f>
        <v>0</v>
      </c>
      <c r="S416" s="16">
        <f t="shared" ref="S416" si="435">+IF(ISNUMBER(AO416),AO416/B416,0)</f>
        <v>0.44594594594594594</v>
      </c>
      <c r="T416" s="16">
        <f t="shared" ref="T416" si="436">+IF(ISNUMBER(AP416),AP416/B416,0)</f>
        <v>0</v>
      </c>
      <c r="U416" s="18">
        <f t="shared" ref="U416" si="437">+IF(ISNUMBER(AQ416),AQ416/B416,0)</f>
        <v>0.44594594594594594</v>
      </c>
      <c r="V416" s="18">
        <f t="shared" ref="V416" si="438">+IF(ISNUMBER(AR416),AR416/B416,0)</f>
        <v>0</v>
      </c>
      <c r="Y416" s="19">
        <f t="shared" si="355"/>
        <v>2010</v>
      </c>
      <c r="Z416">
        <f t="shared" ref="Z416:AR416" si="439">+Z21-Z135-Z173-Z211-Z249-Z287-Z325</f>
        <v>74</v>
      </c>
      <c r="AA416">
        <f t="shared" si="439"/>
        <v>46</v>
      </c>
      <c r="AB416">
        <f t="shared" si="439"/>
        <v>36</v>
      </c>
      <c r="AC416">
        <f t="shared" si="439"/>
        <v>0</v>
      </c>
      <c r="AD416">
        <f t="shared" si="439"/>
        <v>36</v>
      </c>
      <c r="AE416">
        <f t="shared" si="439"/>
        <v>17</v>
      </c>
      <c r="AF416">
        <f t="shared" si="439"/>
        <v>15</v>
      </c>
      <c r="AG416">
        <f t="shared" si="439"/>
        <v>27</v>
      </c>
      <c r="AH416">
        <f t="shared" si="439"/>
        <v>6</v>
      </c>
      <c r="AI416">
        <f t="shared" si="439"/>
        <v>31</v>
      </c>
      <c r="AJ416">
        <f t="shared" si="439"/>
        <v>2</v>
      </c>
      <c r="AK416">
        <f t="shared" si="439"/>
        <v>32</v>
      </c>
      <c r="AL416">
        <f t="shared" si="439"/>
        <v>1</v>
      </c>
      <c r="AM416">
        <f t="shared" si="439"/>
        <v>33</v>
      </c>
      <c r="AN416">
        <f t="shared" si="439"/>
        <v>0</v>
      </c>
      <c r="AO416">
        <f t="shared" si="439"/>
        <v>33</v>
      </c>
      <c r="AP416">
        <f t="shared" si="439"/>
        <v>0</v>
      </c>
      <c r="AQ416">
        <f t="shared" si="439"/>
        <v>33</v>
      </c>
      <c r="AR416">
        <f t="shared" si="439"/>
        <v>0</v>
      </c>
      <c r="AT416" s="31">
        <f t="shared" si="357"/>
        <v>2010</v>
      </c>
      <c r="AU416">
        <v>39</v>
      </c>
      <c r="AV416">
        <v>35</v>
      </c>
      <c r="AW416" s="30">
        <v>23.2</v>
      </c>
      <c r="AX416" s="30">
        <v>24</v>
      </c>
      <c r="AY416" s="30">
        <f t="shared" si="358"/>
        <v>23.578378378378378</v>
      </c>
      <c r="AZ416" s="32">
        <v>1066</v>
      </c>
      <c r="BA416" s="32">
        <v>1056</v>
      </c>
      <c r="BB416" s="32">
        <f t="shared" si="359"/>
        <v>1061.2702702702702</v>
      </c>
    </row>
    <row r="417" spans="1:54" x14ac:dyDescent="0.2">
      <c r="A417" s="12">
        <f t="shared" si="360"/>
        <v>2011</v>
      </c>
      <c r="B417" s="13">
        <f t="shared" si="409"/>
        <v>333</v>
      </c>
      <c r="C417" s="14">
        <f t="shared" si="337"/>
        <v>23.812612612612615</v>
      </c>
      <c r="D417" s="15">
        <f t="shared" si="338"/>
        <v>1108</v>
      </c>
      <c r="E417" s="16">
        <f t="shared" si="339"/>
        <v>0.7567567567567568</v>
      </c>
      <c r="F417" s="16">
        <f t="shared" si="340"/>
        <v>0.67267267267267272</v>
      </c>
      <c r="G417" s="16">
        <f t="shared" si="361"/>
        <v>1.8018018018018018E-2</v>
      </c>
      <c r="H417" s="16">
        <f t="shared" si="362"/>
        <v>0.62762762762762758</v>
      </c>
      <c r="I417" s="16">
        <f t="shared" si="389"/>
        <v>0.28528528528528529</v>
      </c>
      <c r="J417" s="16">
        <f t="shared" si="390"/>
        <v>0.31831831831831831</v>
      </c>
      <c r="K417" s="16">
        <f t="shared" ref="K417" si="440">+IF(ISNUMBER(AG417),AG417/B417,0)</f>
        <v>0.48048048048048048</v>
      </c>
      <c r="L417" s="16">
        <f t="shared" ref="L417" si="441">+IF(ISNUMBER(AH417),AH417/B417,0)</f>
        <v>9.3093093093093091E-2</v>
      </c>
      <c r="M417" s="16">
        <f t="shared" ref="M417" si="442">+IF(ISNUMBER(AI417),AI417/B417,0)</f>
        <v>0.5285285285285285</v>
      </c>
      <c r="N417" s="16">
        <f t="shared" ref="N417" si="443">+IF(ISNUMBER(AJ417),AJ417/B417,0)</f>
        <v>3.3033033033033031E-2</v>
      </c>
      <c r="O417" s="16">
        <f t="shared" ref="O417" si="444">+IF(ISNUMBER(AK417),AK417/B417,0)</f>
        <v>0.55555555555555558</v>
      </c>
      <c r="P417" s="16">
        <f t="shared" ref="P417" si="445">+IF(ISNUMBER(AL417),AL417/B417,0)</f>
        <v>2.1021021021021023E-2</v>
      </c>
      <c r="Q417" s="16">
        <f t="shared" ref="Q417" si="446">+IF(ISNUMBER(AM417),AM417/B417,0)</f>
        <v>0.56456456456456461</v>
      </c>
      <c r="R417" s="16">
        <f t="shared" ref="R417" si="447">+IF(ISNUMBER(AN417),AN417/B417,0)</f>
        <v>1.8018018018018018E-2</v>
      </c>
      <c r="S417" s="16">
        <f t="shared" ref="S417" si="448">+IF(ISNUMBER(AO417),AO417/B417,0)</f>
        <v>0.56456456456456461</v>
      </c>
      <c r="T417" s="16">
        <f t="shared" ref="T417" si="449">+IF(ISNUMBER(AP417),AP417/B417,0)</f>
        <v>2.4024024024024024E-2</v>
      </c>
      <c r="U417" s="18">
        <f t="shared" ref="U417" si="450">+IF(ISNUMBER(AQ417),AQ417/B417,0)</f>
        <v>0.57357357357357353</v>
      </c>
      <c r="V417" s="18">
        <f t="shared" ref="V417" si="451">+IF(ISNUMBER(AR417),AR417/B417,0)</f>
        <v>1.2012012012012012E-2</v>
      </c>
      <c r="Y417" s="50">
        <f t="shared" si="355"/>
        <v>2011</v>
      </c>
      <c r="Z417" s="49">
        <f t="shared" ref="Z417:AQ417" si="452">+Z22-Z136-Z174-Z212-Z250-Z288-Z326-Z354-Z379</f>
        <v>333</v>
      </c>
      <c r="AA417" s="49">
        <f t="shared" si="452"/>
        <v>252</v>
      </c>
      <c r="AB417" s="49">
        <f t="shared" si="452"/>
        <v>224</v>
      </c>
      <c r="AC417" s="49">
        <f t="shared" si="452"/>
        <v>6</v>
      </c>
      <c r="AD417" s="49">
        <f t="shared" si="452"/>
        <v>209</v>
      </c>
      <c r="AE417" s="49">
        <f t="shared" si="452"/>
        <v>95</v>
      </c>
      <c r="AF417" s="49">
        <f t="shared" si="452"/>
        <v>106</v>
      </c>
      <c r="AG417" s="49">
        <f t="shared" si="452"/>
        <v>160</v>
      </c>
      <c r="AH417" s="49">
        <f t="shared" si="452"/>
        <v>31</v>
      </c>
      <c r="AI417" s="49">
        <f t="shared" si="452"/>
        <v>176</v>
      </c>
      <c r="AJ417" s="49">
        <f t="shared" si="452"/>
        <v>11</v>
      </c>
      <c r="AK417" s="49">
        <f t="shared" si="452"/>
        <v>185</v>
      </c>
      <c r="AL417" s="49">
        <f t="shared" si="452"/>
        <v>7</v>
      </c>
      <c r="AM417" s="49">
        <f t="shared" si="452"/>
        <v>188</v>
      </c>
      <c r="AN417" s="49">
        <f t="shared" si="452"/>
        <v>6</v>
      </c>
      <c r="AO417" s="49">
        <f t="shared" si="452"/>
        <v>188</v>
      </c>
      <c r="AP417" s="49">
        <f t="shared" si="452"/>
        <v>8</v>
      </c>
      <c r="AQ417" s="49">
        <f t="shared" si="452"/>
        <v>191</v>
      </c>
      <c r="AR417" s="49">
        <f t="shared" ref="AR417:AR418" si="453">+AR22-AR136-AR174-AR212-AR250-AR288-AR326-AR354-AR379</f>
        <v>4</v>
      </c>
      <c r="AT417" s="31">
        <f t="shared" si="357"/>
        <v>2011</v>
      </c>
      <c r="AU417">
        <v>1</v>
      </c>
      <c r="AV417">
        <v>332</v>
      </c>
      <c r="AW417" s="30">
        <v>28</v>
      </c>
      <c r="AX417" s="30">
        <v>23.8</v>
      </c>
      <c r="AY417" s="30">
        <f t="shared" si="358"/>
        <v>23.812612612612615</v>
      </c>
      <c r="AZ417" s="32"/>
      <c r="BA417" s="32">
        <v>1108</v>
      </c>
      <c r="BB417" s="32">
        <f t="shared" ref="BB417:BB424" si="454">IF(ISBLANK(AZ417),(AV417*BA417)/AV417,IF(ISBLANK(BA417),(AU417*AZ417)/AU417,((AU417*AZ417)+(AV417*BA417))/(AU417+AV417)))</f>
        <v>1108</v>
      </c>
    </row>
    <row r="418" spans="1:54" x14ac:dyDescent="0.2">
      <c r="A418" s="12">
        <f t="shared" si="360"/>
        <v>2012</v>
      </c>
      <c r="B418" s="13">
        <f t="shared" si="409"/>
        <v>17</v>
      </c>
      <c r="C418" s="14">
        <f t="shared" si="337"/>
        <v>25.988235294117647</v>
      </c>
      <c r="D418" s="15">
        <f t="shared" si="338"/>
        <v>1107.8823529411766</v>
      </c>
      <c r="E418" s="16">
        <f t="shared" si="339"/>
        <v>0.82352941176470584</v>
      </c>
      <c r="F418" s="16">
        <f t="shared" si="340"/>
        <v>0.70588235294117652</v>
      </c>
      <c r="G418" s="16">
        <f t="shared" si="361"/>
        <v>0</v>
      </c>
      <c r="H418" s="16">
        <f t="shared" si="362"/>
        <v>0.58823529411764708</v>
      </c>
      <c r="I418" s="16">
        <f t="shared" ref="I418" si="455">+IF(ISNUMBER(AE418),AE418/B418,0)</f>
        <v>0.41176470588235292</v>
      </c>
      <c r="J418" s="16">
        <f t="shared" ref="J418" si="456">+IF(ISNUMBER(AF418),AF418/B418,0)</f>
        <v>0.17647058823529413</v>
      </c>
      <c r="K418" s="16">
        <f t="shared" ref="K418" si="457">+IF(ISNUMBER(AG418),AG418/B418,0)</f>
        <v>0.52941176470588236</v>
      </c>
      <c r="L418" s="16">
        <f t="shared" ref="L418" si="458">+IF(ISNUMBER(AH418),AH418/B418,0)</f>
        <v>5.8823529411764705E-2</v>
      </c>
      <c r="M418" s="16">
        <f t="shared" ref="M418" si="459">+IF(ISNUMBER(AI418),AI418/B418,0)</f>
        <v>0.58823529411764708</v>
      </c>
      <c r="N418" s="16">
        <f t="shared" ref="N418" si="460">+IF(ISNUMBER(AJ418),AJ418/B418,0)</f>
        <v>0</v>
      </c>
      <c r="O418" s="16">
        <f t="shared" ref="O418" si="461">+IF(ISNUMBER(AK418),AK418/B418,0)</f>
        <v>0.58823529411764708</v>
      </c>
      <c r="P418" s="16">
        <f t="shared" ref="P418" si="462">+IF(ISNUMBER(AL418),AL418/B418,0)</f>
        <v>0</v>
      </c>
      <c r="Q418" s="16">
        <f t="shared" ref="Q418" si="463">+IF(ISNUMBER(AM418),AM418/B418,0)</f>
        <v>0.58823529411764708</v>
      </c>
      <c r="R418" s="16">
        <f t="shared" ref="R418" si="464">+IF(ISNUMBER(AN418),AN418/B418,0)</f>
        <v>0</v>
      </c>
      <c r="S418" s="16">
        <f t="shared" ref="S418" si="465">+IF(ISNUMBER(AO418),AO418/B418,0)</f>
        <v>0.58823529411764708</v>
      </c>
      <c r="T418" s="16">
        <f t="shared" ref="T418" si="466">+IF(ISNUMBER(AP418),AP418/B418,0)</f>
        <v>0</v>
      </c>
      <c r="U418" s="18">
        <f t="shared" ref="U418" si="467">+IF(ISNUMBER(AQ418),AQ418/B418,0)</f>
        <v>0.58823529411764708</v>
      </c>
      <c r="V418" s="18">
        <f t="shared" ref="V418" si="468">+IF(ISNUMBER(AR418),AR418/B418,0)</f>
        <v>0</v>
      </c>
      <c r="Y418" s="50">
        <f t="shared" si="355"/>
        <v>2012</v>
      </c>
      <c r="Z418" s="49">
        <f t="shared" ref="Z418:AQ418" si="469">+Z23-Z137-Z175-Z213-Z251-Z289-Z327-Z355-Z380</f>
        <v>17</v>
      </c>
      <c r="AA418" s="49">
        <f t="shared" si="469"/>
        <v>14</v>
      </c>
      <c r="AB418" s="49">
        <f t="shared" si="469"/>
        <v>12</v>
      </c>
      <c r="AC418" s="49">
        <f t="shared" si="469"/>
        <v>0</v>
      </c>
      <c r="AD418" s="49">
        <f t="shared" si="469"/>
        <v>10</v>
      </c>
      <c r="AE418" s="49">
        <f t="shared" si="469"/>
        <v>7</v>
      </c>
      <c r="AF418" s="49">
        <f t="shared" si="469"/>
        <v>3</v>
      </c>
      <c r="AG418" s="49">
        <f t="shared" si="469"/>
        <v>9</v>
      </c>
      <c r="AH418" s="49">
        <f t="shared" si="469"/>
        <v>1</v>
      </c>
      <c r="AI418" s="49">
        <f t="shared" si="469"/>
        <v>10</v>
      </c>
      <c r="AJ418" s="49">
        <f t="shared" si="469"/>
        <v>0</v>
      </c>
      <c r="AK418" s="49">
        <f t="shared" si="469"/>
        <v>10</v>
      </c>
      <c r="AL418" s="49">
        <f t="shared" si="469"/>
        <v>0</v>
      </c>
      <c r="AM418" s="49">
        <f t="shared" si="469"/>
        <v>10</v>
      </c>
      <c r="AN418" s="49">
        <f t="shared" si="469"/>
        <v>0</v>
      </c>
      <c r="AO418" s="49">
        <f t="shared" si="469"/>
        <v>10</v>
      </c>
      <c r="AP418" s="49">
        <f t="shared" si="469"/>
        <v>0</v>
      </c>
      <c r="AQ418" s="49">
        <f t="shared" si="469"/>
        <v>10</v>
      </c>
      <c r="AR418" s="49">
        <f t="shared" si="453"/>
        <v>0</v>
      </c>
      <c r="AT418" s="31">
        <f t="shared" si="357"/>
        <v>2012</v>
      </c>
      <c r="AU418">
        <v>1</v>
      </c>
      <c r="AV418">
        <v>16</v>
      </c>
      <c r="AW418" s="30">
        <v>21</v>
      </c>
      <c r="AX418" s="30">
        <v>26.3</v>
      </c>
      <c r="AY418" s="30">
        <f t="shared" si="358"/>
        <v>25.988235294117647</v>
      </c>
      <c r="AZ418" s="32">
        <v>850</v>
      </c>
      <c r="BA418" s="32">
        <v>1124</v>
      </c>
      <c r="BB418" s="32">
        <f t="shared" si="454"/>
        <v>1107.8823529411766</v>
      </c>
    </row>
    <row r="419" spans="1:54" x14ac:dyDescent="0.2">
      <c r="A419" s="12">
        <f t="shared" si="360"/>
        <v>2013</v>
      </c>
      <c r="B419" s="13">
        <f t="shared" si="409"/>
        <v>28</v>
      </c>
      <c r="C419" s="14">
        <f t="shared" si="337"/>
        <v>25.242857142857144</v>
      </c>
      <c r="D419" s="15">
        <f t="shared" si="338"/>
        <v>1085.8571428571429</v>
      </c>
      <c r="E419" s="16">
        <f t="shared" si="339"/>
        <v>0.7857142857142857</v>
      </c>
      <c r="F419" s="16">
        <f t="shared" si="340"/>
        <v>0.75</v>
      </c>
      <c r="G419" s="16">
        <f t="shared" si="361"/>
        <v>0</v>
      </c>
      <c r="H419" s="16">
        <f t="shared" si="362"/>
        <v>0.6428571428571429</v>
      </c>
      <c r="I419" s="16">
        <f t="shared" ref="I419" si="470">+IF(ISNUMBER(AE419),AE419/B419,0)</f>
        <v>0.14285714285714285</v>
      </c>
      <c r="J419" s="16">
        <f t="shared" ref="J419" si="471">+IF(ISNUMBER(AF419),AF419/B419,0)</f>
        <v>0.39285714285714285</v>
      </c>
      <c r="K419" s="16">
        <f t="shared" ref="K419" si="472">+IF(ISNUMBER(AG419),AG419/B419,0)</f>
        <v>0.35714285714285715</v>
      </c>
      <c r="L419" s="16">
        <f t="shared" ref="L419" si="473">+IF(ISNUMBER(AH419),AH419/B419,0)</f>
        <v>7.1428571428571425E-2</v>
      </c>
      <c r="M419" s="16">
        <f t="shared" ref="M419" si="474">+IF(ISNUMBER(AI419),AI419/B419,0)</f>
        <v>0.39285714285714285</v>
      </c>
      <c r="N419" s="16">
        <f t="shared" ref="N419" si="475">+IF(ISNUMBER(AJ419),AJ419/B419,0)</f>
        <v>0.14285714285714285</v>
      </c>
      <c r="O419" s="16">
        <f t="shared" ref="O419" si="476">+IF(ISNUMBER(AK419),AK419/B419,0)</f>
        <v>0.42857142857142855</v>
      </c>
      <c r="P419" s="16">
        <f t="shared" ref="P419" si="477">+IF(ISNUMBER(AL419),AL419/B419,0)</f>
        <v>7.1428571428571425E-2</v>
      </c>
      <c r="Q419" s="16">
        <f t="shared" ref="Q419" si="478">+IF(ISNUMBER(AM419),AM419/B419,0)</f>
        <v>0.4642857142857143</v>
      </c>
      <c r="R419" s="16">
        <f t="shared" ref="R419" si="479">+IF(ISNUMBER(AN419),AN419/B419,0)</f>
        <v>7.1428571428571425E-2</v>
      </c>
      <c r="S419" s="16">
        <f t="shared" ref="S419" si="480">+IF(ISNUMBER(AO419),AO419/B419,0)</f>
        <v>0.5</v>
      </c>
      <c r="T419" s="16">
        <f t="shared" ref="T419" si="481">+IF(ISNUMBER(AP419),AP419/B419,0)</f>
        <v>0</v>
      </c>
      <c r="Y419" s="50">
        <f t="shared" si="355"/>
        <v>2013</v>
      </c>
      <c r="Z419" s="49">
        <f t="shared" ref="Z419:AP419" si="482">+Z24-Z138-Z176-Z214-Z252-Z290-Z328-Z356-Z381</f>
        <v>28</v>
      </c>
      <c r="AA419" s="49">
        <f t="shared" si="482"/>
        <v>22</v>
      </c>
      <c r="AB419" s="49">
        <f t="shared" si="482"/>
        <v>21</v>
      </c>
      <c r="AC419" s="49">
        <f t="shared" si="482"/>
        <v>0</v>
      </c>
      <c r="AD419" s="49">
        <f t="shared" si="482"/>
        <v>18</v>
      </c>
      <c r="AE419" s="49">
        <f t="shared" si="482"/>
        <v>4</v>
      </c>
      <c r="AF419" s="49">
        <f t="shared" si="482"/>
        <v>11</v>
      </c>
      <c r="AG419" s="49">
        <f t="shared" si="482"/>
        <v>10</v>
      </c>
      <c r="AH419" s="49">
        <f t="shared" si="482"/>
        <v>2</v>
      </c>
      <c r="AI419" s="49">
        <f t="shared" si="482"/>
        <v>11</v>
      </c>
      <c r="AJ419" s="49">
        <f t="shared" si="482"/>
        <v>4</v>
      </c>
      <c r="AK419" s="49">
        <f t="shared" si="482"/>
        <v>12</v>
      </c>
      <c r="AL419" s="49">
        <f t="shared" si="482"/>
        <v>2</v>
      </c>
      <c r="AM419" s="49">
        <f t="shared" si="482"/>
        <v>13</v>
      </c>
      <c r="AN419" s="49">
        <f t="shared" si="482"/>
        <v>2</v>
      </c>
      <c r="AO419" s="49">
        <f t="shared" si="482"/>
        <v>14</v>
      </c>
      <c r="AP419" s="49">
        <f t="shared" si="482"/>
        <v>0</v>
      </c>
      <c r="AQ419" s="52"/>
      <c r="AR419" s="52"/>
      <c r="AT419" s="31">
        <f t="shared" si="357"/>
        <v>2013</v>
      </c>
      <c r="AU419">
        <v>2</v>
      </c>
      <c r="AV419">
        <v>26</v>
      </c>
      <c r="AW419" s="30">
        <v>18</v>
      </c>
      <c r="AX419" s="30">
        <v>25.8</v>
      </c>
      <c r="AY419" s="30">
        <f t="shared" si="358"/>
        <v>25.242857142857144</v>
      </c>
      <c r="AZ419" s="32">
        <v>1110</v>
      </c>
      <c r="BA419" s="32">
        <v>1084</v>
      </c>
      <c r="BB419" s="32">
        <f t="shared" si="454"/>
        <v>1085.8571428571429</v>
      </c>
    </row>
    <row r="420" spans="1:54" x14ac:dyDescent="0.2">
      <c r="A420" s="12">
        <f t="shared" si="360"/>
        <v>2014</v>
      </c>
      <c r="B420" s="13">
        <f t="shared" si="409"/>
        <v>25</v>
      </c>
      <c r="C420" s="14">
        <f t="shared" si="337"/>
        <v>22.1</v>
      </c>
      <c r="D420" s="15">
        <f t="shared" si="338"/>
        <v>1010</v>
      </c>
      <c r="E420" s="16">
        <f t="shared" si="339"/>
        <v>0.72</v>
      </c>
      <c r="F420" s="16">
        <f t="shared" si="340"/>
        <v>0.48</v>
      </c>
      <c r="G420" s="16">
        <f t="shared" si="361"/>
        <v>0</v>
      </c>
      <c r="H420" s="16">
        <f t="shared" si="362"/>
        <v>0.4</v>
      </c>
      <c r="I420" s="16">
        <f t="shared" ref="I420" si="483">+IF(ISNUMBER(AE420),AE420/B420,0)</f>
        <v>0.2</v>
      </c>
      <c r="J420" s="16">
        <f t="shared" ref="J420" si="484">+IF(ISNUMBER(AF420),AF420/B420,0)</f>
        <v>0.16</v>
      </c>
      <c r="K420" s="16">
        <f t="shared" ref="K420" si="485">+IF(ISNUMBER(AG420),AG420/B420,0)</f>
        <v>0.32</v>
      </c>
      <c r="L420" s="16">
        <f t="shared" ref="L420" si="486">+IF(ISNUMBER(AH420),AH420/B420,0)</f>
        <v>0.04</v>
      </c>
      <c r="M420" s="16">
        <f t="shared" ref="M420" si="487">+IF(ISNUMBER(AI420),AI420/B420,0)</f>
        <v>0.32</v>
      </c>
      <c r="N420" s="16">
        <f t="shared" ref="N420" si="488">+IF(ISNUMBER(AJ420),AJ420/B420,0)</f>
        <v>0</v>
      </c>
      <c r="O420" s="16">
        <f t="shared" ref="O420" si="489">+IF(ISNUMBER(AK420),AK420/B420,0)</f>
        <v>0.32</v>
      </c>
      <c r="P420" s="16">
        <f t="shared" ref="P420" si="490">+IF(ISNUMBER(AL420),AL420/B420,0)</f>
        <v>0</v>
      </c>
      <c r="Q420" s="16">
        <f t="shared" ref="Q420" si="491">+IF(ISNUMBER(AM420),AM420/B420,0)</f>
        <v>0.32</v>
      </c>
      <c r="R420" s="16">
        <f t="shared" ref="R420" si="492">+IF(ISNUMBER(AN420),AN420/B420,0)</f>
        <v>0.04</v>
      </c>
      <c r="S420" s="20"/>
      <c r="T420" s="20"/>
      <c r="Y420" s="50">
        <f t="shared" si="355"/>
        <v>2014</v>
      </c>
      <c r="Z420" s="49">
        <f t="shared" ref="Z420:AN420" si="493">+Z25-Z139-Z177-Z215-Z253-Z291-Z329-Z357-Z382</f>
        <v>25</v>
      </c>
      <c r="AA420" s="49">
        <f t="shared" si="493"/>
        <v>18</v>
      </c>
      <c r="AB420" s="49">
        <f t="shared" si="493"/>
        <v>12</v>
      </c>
      <c r="AC420" s="49">
        <f t="shared" si="493"/>
        <v>0</v>
      </c>
      <c r="AD420" s="49">
        <f t="shared" si="493"/>
        <v>10</v>
      </c>
      <c r="AE420" s="49">
        <f t="shared" si="493"/>
        <v>5</v>
      </c>
      <c r="AF420" s="49">
        <f t="shared" si="493"/>
        <v>4</v>
      </c>
      <c r="AG420" s="49">
        <f t="shared" si="493"/>
        <v>8</v>
      </c>
      <c r="AH420" s="49">
        <f t="shared" si="493"/>
        <v>1</v>
      </c>
      <c r="AI420" s="49">
        <f t="shared" si="493"/>
        <v>8</v>
      </c>
      <c r="AJ420" s="49">
        <f t="shared" si="493"/>
        <v>0</v>
      </c>
      <c r="AK420" s="49">
        <f t="shared" si="493"/>
        <v>8</v>
      </c>
      <c r="AL420" s="49">
        <f t="shared" si="493"/>
        <v>0</v>
      </c>
      <c r="AM420" s="49">
        <f t="shared" si="493"/>
        <v>8</v>
      </c>
      <c r="AN420" s="49">
        <f t="shared" si="493"/>
        <v>1</v>
      </c>
      <c r="AO420" s="52"/>
      <c r="AP420" s="52"/>
      <c r="AQ420" s="52"/>
      <c r="AR420" s="52"/>
      <c r="AT420" s="31">
        <f t="shared" si="357"/>
        <v>2014</v>
      </c>
      <c r="AU420">
        <v>0</v>
      </c>
      <c r="AV420">
        <v>25</v>
      </c>
      <c r="AW420" s="30"/>
      <c r="AX420" s="30">
        <v>22.1</v>
      </c>
      <c r="AY420" s="30">
        <f t="shared" si="358"/>
        <v>22.1</v>
      </c>
      <c r="AZ420" s="32"/>
      <c r="BA420" s="32">
        <v>1010</v>
      </c>
      <c r="BB420" s="32">
        <f t="shared" si="454"/>
        <v>1010</v>
      </c>
    </row>
    <row r="421" spans="1:54" x14ac:dyDescent="0.2">
      <c r="A421" s="12">
        <f t="shared" si="360"/>
        <v>2015</v>
      </c>
      <c r="B421" s="13">
        <f t="shared" si="409"/>
        <v>83</v>
      </c>
      <c r="C421" s="14">
        <f t="shared" si="337"/>
        <v>24.1</v>
      </c>
      <c r="D421" s="15">
        <f t="shared" si="338"/>
        <v>1116</v>
      </c>
      <c r="E421" s="16">
        <f t="shared" si="339"/>
        <v>0.67469879518072284</v>
      </c>
      <c r="F421" s="16">
        <f t="shared" si="340"/>
        <v>0.67469879518072284</v>
      </c>
      <c r="G421" s="16">
        <f t="shared" ref="G421" si="494">+IF(ISNUMBER(AC421),AC421/B421,0)</f>
        <v>4.8192771084337352E-2</v>
      </c>
      <c r="H421" s="16">
        <f t="shared" ref="H421" si="495">+IF(ISNUMBER(AD421),AD421/B421,0)</f>
        <v>0.57831325301204817</v>
      </c>
      <c r="I421" s="16">
        <f t="shared" ref="I421" si="496">+IF(ISNUMBER(AE421),AE421/B421,0)</f>
        <v>0.39759036144578314</v>
      </c>
      <c r="J421" s="16">
        <f t="shared" ref="J421" si="497">+IF(ISNUMBER(AF421),AF421/B421,0)</f>
        <v>0.2289156626506024</v>
      </c>
      <c r="K421" s="16">
        <f t="shared" ref="K421" si="498">+IF(ISNUMBER(AG421),AG421/B421,0)</f>
        <v>0.53012048192771088</v>
      </c>
      <c r="L421" s="16">
        <f t="shared" ref="L421" si="499">+IF(ISNUMBER(AH421),AH421/B421,0)</f>
        <v>8.4337349397590355E-2</v>
      </c>
      <c r="M421" s="16">
        <f t="shared" ref="M421" si="500">+IF(ISNUMBER(AI421),AI421/B421,0)</f>
        <v>0.5662650602409639</v>
      </c>
      <c r="N421" s="16">
        <f t="shared" ref="N421" si="501">+IF(ISNUMBER(AJ421),AJ421/B421,0)</f>
        <v>2.4096385542168676E-2</v>
      </c>
      <c r="O421" s="16">
        <f t="shared" ref="O421" si="502">+IF(ISNUMBER(AK421),AK421/B421,0)</f>
        <v>0.59036144578313254</v>
      </c>
      <c r="P421" s="16">
        <f t="shared" ref="P421" si="503">+IF(ISNUMBER(AL421),AL421/B421,0)</f>
        <v>2.4096385542168676E-2</v>
      </c>
      <c r="Q421" s="20"/>
      <c r="R421" s="20"/>
      <c r="S421" s="20"/>
      <c r="T421" s="20"/>
      <c r="Y421" s="50">
        <f t="shared" si="355"/>
        <v>2015</v>
      </c>
      <c r="Z421" s="49">
        <f t="shared" ref="Z421:AL421" si="504">+Z26-Z140-Z178-Z216-Z254-Z292-Z330-Z358-Z383</f>
        <v>83</v>
      </c>
      <c r="AA421" s="49">
        <f t="shared" si="504"/>
        <v>56</v>
      </c>
      <c r="AB421" s="49">
        <f t="shared" si="504"/>
        <v>56</v>
      </c>
      <c r="AC421" s="49">
        <f t="shared" si="504"/>
        <v>4</v>
      </c>
      <c r="AD421" s="49">
        <f t="shared" si="504"/>
        <v>48</v>
      </c>
      <c r="AE421" s="49">
        <f t="shared" si="504"/>
        <v>33</v>
      </c>
      <c r="AF421" s="49">
        <f t="shared" si="504"/>
        <v>19</v>
      </c>
      <c r="AG421" s="49">
        <f t="shared" si="504"/>
        <v>44</v>
      </c>
      <c r="AH421" s="49">
        <f t="shared" si="504"/>
        <v>7</v>
      </c>
      <c r="AI421" s="49">
        <f t="shared" si="504"/>
        <v>47</v>
      </c>
      <c r="AJ421" s="49">
        <f t="shared" si="504"/>
        <v>2</v>
      </c>
      <c r="AK421" s="49">
        <f t="shared" si="504"/>
        <v>49</v>
      </c>
      <c r="AL421" s="49">
        <f t="shared" si="504"/>
        <v>2</v>
      </c>
      <c r="AM421" s="52"/>
      <c r="AN421" s="52"/>
      <c r="AO421" s="52"/>
      <c r="AP421" s="52"/>
      <c r="AQ421" s="52"/>
      <c r="AR421" s="52"/>
      <c r="AT421" s="31">
        <f t="shared" si="357"/>
        <v>2015</v>
      </c>
      <c r="AU421">
        <v>0</v>
      </c>
      <c r="AV421">
        <v>83</v>
      </c>
      <c r="AW421" s="30"/>
      <c r="AX421" s="30">
        <v>24.1</v>
      </c>
      <c r="AY421" s="30">
        <f t="shared" si="358"/>
        <v>24.1</v>
      </c>
      <c r="AZ421" s="32"/>
      <c r="BA421" s="32">
        <v>1116</v>
      </c>
      <c r="BB421" s="32">
        <f t="shared" si="454"/>
        <v>1116</v>
      </c>
    </row>
    <row r="422" spans="1:54" x14ac:dyDescent="0.2">
      <c r="A422" s="12">
        <f t="shared" si="360"/>
        <v>2016</v>
      </c>
      <c r="B422" s="13">
        <f t="shared" si="409"/>
        <v>46</v>
      </c>
      <c r="C422" s="14">
        <f t="shared" si="337"/>
        <v>23.3</v>
      </c>
      <c r="D422" s="15">
        <f t="shared" si="338"/>
        <v>1100</v>
      </c>
      <c r="E422" s="16">
        <f t="shared" si="339"/>
        <v>0.67391304347826086</v>
      </c>
      <c r="F422" s="16">
        <f t="shared" si="340"/>
        <v>0.56521739130434778</v>
      </c>
      <c r="G422" s="16">
        <f t="shared" ref="G422" si="505">+IF(ISNUMBER(AC422),AC422/B422,0)</f>
        <v>8.6956521739130432E-2</v>
      </c>
      <c r="H422" s="16">
        <f t="shared" ref="H422" si="506">+IF(ISNUMBER(AD422),AD422/B422,0)</f>
        <v>0.43478260869565216</v>
      </c>
      <c r="I422" s="16">
        <f t="shared" ref="I422" si="507">+IF(ISNUMBER(AE422),AE422/B422,0)</f>
        <v>0.28260869565217389</v>
      </c>
      <c r="J422" s="16">
        <f t="shared" ref="J422" si="508">+IF(ISNUMBER(AF422),AF422/B422,0)</f>
        <v>0.19565217391304349</v>
      </c>
      <c r="K422" s="16">
        <f t="shared" ref="K422" si="509">+IF(ISNUMBER(AG422),AG422/B422,0)</f>
        <v>0.41304347826086957</v>
      </c>
      <c r="L422" s="16">
        <f t="shared" ref="L422" si="510">+IF(ISNUMBER(AH422),AH422/B422,0)</f>
        <v>6.5217391304347824E-2</v>
      </c>
      <c r="M422" s="16">
        <f t="shared" ref="M422" si="511">+IF(ISNUMBER(AI422),AI422/B422,0)</f>
        <v>0.43478260869565216</v>
      </c>
      <c r="N422" s="16">
        <f t="shared" ref="N422" si="512">+IF(ISNUMBER(AJ422),AJ422/B422,0)</f>
        <v>2.1739130434782608E-2</v>
      </c>
      <c r="O422" s="20"/>
      <c r="P422" s="20"/>
      <c r="Q422" s="20"/>
      <c r="R422" s="20"/>
      <c r="S422" s="20"/>
      <c r="T422" s="20"/>
      <c r="Y422" s="50">
        <f t="shared" si="355"/>
        <v>2016</v>
      </c>
      <c r="Z422" s="49">
        <f t="shared" ref="Z422:AJ422" si="513">+Z27-Z141-Z179-Z217-Z255-Z293-Z331-Z359-Z384</f>
        <v>46</v>
      </c>
      <c r="AA422" s="49">
        <f t="shared" si="513"/>
        <v>31</v>
      </c>
      <c r="AB422" s="49">
        <f t="shared" si="513"/>
        <v>26</v>
      </c>
      <c r="AC422" s="49">
        <f t="shared" si="513"/>
        <v>4</v>
      </c>
      <c r="AD422" s="49">
        <f t="shared" si="513"/>
        <v>20</v>
      </c>
      <c r="AE422" s="49">
        <f t="shared" si="513"/>
        <v>13</v>
      </c>
      <c r="AF422" s="49">
        <f t="shared" si="513"/>
        <v>9</v>
      </c>
      <c r="AG422" s="49">
        <f t="shared" si="513"/>
        <v>19</v>
      </c>
      <c r="AH422" s="49">
        <f t="shared" si="513"/>
        <v>3</v>
      </c>
      <c r="AI422" s="49">
        <f t="shared" si="513"/>
        <v>20</v>
      </c>
      <c r="AJ422" s="49">
        <f t="shared" si="513"/>
        <v>1</v>
      </c>
      <c r="AK422" s="52"/>
      <c r="AL422" s="52"/>
      <c r="AM422" s="52"/>
      <c r="AN422" s="52"/>
      <c r="AO422" s="52"/>
      <c r="AP422" s="52"/>
      <c r="AQ422" s="52"/>
      <c r="AR422" s="52"/>
      <c r="AT422" s="31">
        <f t="shared" si="357"/>
        <v>2016</v>
      </c>
      <c r="AU422">
        <v>0</v>
      </c>
      <c r="AV422">
        <v>46</v>
      </c>
      <c r="AW422" s="30"/>
      <c r="AX422" s="30">
        <v>23.3</v>
      </c>
      <c r="AY422" s="30">
        <f t="shared" si="358"/>
        <v>23.3</v>
      </c>
      <c r="AZ422" s="32"/>
      <c r="BA422" s="32">
        <v>1100</v>
      </c>
      <c r="BB422" s="32">
        <f t="shared" si="454"/>
        <v>1100</v>
      </c>
    </row>
    <row r="423" spans="1:54" x14ac:dyDescent="0.2">
      <c r="A423" s="12">
        <f t="shared" si="360"/>
        <v>2017</v>
      </c>
      <c r="B423" s="13">
        <f t="shared" ref="B423:B424" si="514">+IF(ISNUMBER(Z423),Z423,0)</f>
        <v>57</v>
      </c>
      <c r="C423" s="14">
        <f t="shared" ref="C423:C424" si="515">+AY423</f>
        <v>23.7</v>
      </c>
      <c r="D423" s="15">
        <f t="shared" ref="D423:D424" si="516">+BB423</f>
        <v>1000</v>
      </c>
      <c r="E423" s="16">
        <f t="shared" si="339"/>
        <v>0.73684210526315785</v>
      </c>
      <c r="F423" s="16">
        <f t="shared" si="340"/>
        <v>0.59649122807017541</v>
      </c>
      <c r="G423" s="16">
        <f t="shared" ref="G423" si="517">+IF(ISNUMBER(AC423),AC423/B423,0)</f>
        <v>1.7543859649122806E-2</v>
      </c>
      <c r="H423" s="16">
        <f t="shared" ref="H423" si="518">+IF(ISNUMBER(AD423),AD423/B423,0)</f>
        <v>0.56140350877192979</v>
      </c>
      <c r="I423" s="16">
        <f t="shared" ref="I423" si="519">+IF(ISNUMBER(AE423),AE423/B423,0)</f>
        <v>0.26315789473684209</v>
      </c>
      <c r="J423" s="16">
        <f t="shared" ref="J423" si="520">+IF(ISNUMBER(AF423),AF423/B423,0)</f>
        <v>0.26315789473684209</v>
      </c>
      <c r="K423" s="16">
        <f t="shared" ref="K423" si="521">+IF(ISNUMBER(AG423),AG423/B423,0)</f>
        <v>0.40350877192982454</v>
      </c>
      <c r="L423" s="16">
        <f t="shared" ref="L423" si="522">+IF(ISNUMBER(AH423),AH423/B423,0)</f>
        <v>8.771929824561403E-2</v>
      </c>
      <c r="M423" s="20"/>
      <c r="N423" s="20"/>
      <c r="O423" s="20"/>
      <c r="P423" s="20"/>
      <c r="Q423" s="20"/>
      <c r="R423" s="20"/>
      <c r="S423" s="20"/>
      <c r="T423" s="20"/>
      <c r="Y423" s="50">
        <f t="shared" si="355"/>
        <v>2017</v>
      </c>
      <c r="Z423" s="49">
        <f t="shared" ref="Z423:AH423" si="523">+Z28-Z142-Z180-Z218-Z256-Z294-Z332-Z360-Z385</f>
        <v>57</v>
      </c>
      <c r="AA423" s="49">
        <f t="shared" si="523"/>
        <v>42</v>
      </c>
      <c r="AB423" s="49">
        <f t="shared" si="523"/>
        <v>34</v>
      </c>
      <c r="AC423" s="49">
        <f t="shared" si="523"/>
        <v>1</v>
      </c>
      <c r="AD423" s="49">
        <f t="shared" si="523"/>
        <v>32</v>
      </c>
      <c r="AE423" s="49">
        <f t="shared" si="523"/>
        <v>15</v>
      </c>
      <c r="AF423" s="49">
        <f t="shared" si="523"/>
        <v>15</v>
      </c>
      <c r="AG423" s="49">
        <f t="shared" si="523"/>
        <v>23</v>
      </c>
      <c r="AH423" s="49">
        <f t="shared" si="523"/>
        <v>5</v>
      </c>
      <c r="AI423" s="52"/>
      <c r="AJ423" s="52"/>
      <c r="AK423" s="52"/>
      <c r="AL423" s="52"/>
      <c r="AM423" s="52"/>
      <c r="AN423" s="52"/>
      <c r="AO423" s="52"/>
      <c r="AP423" s="52"/>
      <c r="AQ423" s="52"/>
      <c r="AR423" s="52"/>
      <c r="AT423" s="31">
        <f t="shared" si="357"/>
        <v>2017</v>
      </c>
      <c r="AU423">
        <v>0</v>
      </c>
      <c r="AV423">
        <v>57</v>
      </c>
      <c r="AW423" s="30"/>
      <c r="AX423" s="30">
        <v>23.7</v>
      </c>
      <c r="AY423" s="30">
        <f t="shared" si="358"/>
        <v>23.7</v>
      </c>
      <c r="AZ423" s="32"/>
      <c r="BA423" s="32">
        <v>1000</v>
      </c>
      <c r="BB423" s="32">
        <f t="shared" si="454"/>
        <v>1000</v>
      </c>
    </row>
    <row r="424" spans="1:54" x14ac:dyDescent="0.2">
      <c r="A424" s="12">
        <f t="shared" si="360"/>
        <v>2018</v>
      </c>
      <c r="B424" s="13">
        <f t="shared" si="514"/>
        <v>66</v>
      </c>
      <c r="C424" s="14">
        <f t="shared" si="515"/>
        <v>22.3</v>
      </c>
      <c r="D424" s="15">
        <f t="shared" si="516"/>
        <v>1108</v>
      </c>
      <c r="E424" s="16">
        <f t="shared" si="339"/>
        <v>0.62121212121212122</v>
      </c>
      <c r="F424" s="16">
        <f t="shared" si="340"/>
        <v>0.48484848484848486</v>
      </c>
      <c r="G424" s="16">
        <f t="shared" ref="G424" si="524">+IF(ISNUMBER(AC424),AC424/B424,0)</f>
        <v>3.0303030303030304E-2</v>
      </c>
      <c r="H424" s="16">
        <f t="shared" ref="H424" si="525">+IF(ISNUMBER(AD424),AD424/B424,0)</f>
        <v>0.37878787878787878</v>
      </c>
      <c r="I424" s="16">
        <f t="shared" ref="I424" si="526">+IF(ISNUMBER(AE424),AE424/B424,0)</f>
        <v>0.22727272727272727</v>
      </c>
      <c r="J424" s="16">
        <f t="shared" ref="J424" si="527">+IF(ISNUMBER(AF424),AF424/B424,0)</f>
        <v>0.13636363636363635</v>
      </c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Y424" s="50">
        <f t="shared" si="355"/>
        <v>2018</v>
      </c>
      <c r="Z424" s="49">
        <f t="shared" ref="Z424:AF424" si="528">+Z29-Z143-Z181-Z219-Z257-Z295-Z333-Z361-Z386</f>
        <v>66</v>
      </c>
      <c r="AA424" s="49">
        <f t="shared" si="528"/>
        <v>41</v>
      </c>
      <c r="AB424" s="49">
        <f t="shared" si="528"/>
        <v>32</v>
      </c>
      <c r="AC424" s="49">
        <f t="shared" si="528"/>
        <v>2</v>
      </c>
      <c r="AD424" s="49">
        <f t="shared" si="528"/>
        <v>25</v>
      </c>
      <c r="AE424" s="49">
        <f t="shared" si="528"/>
        <v>15</v>
      </c>
      <c r="AF424" s="49">
        <f t="shared" si="528"/>
        <v>9</v>
      </c>
      <c r="AG424" s="52"/>
      <c r="AH424" s="52"/>
      <c r="AI424" s="52"/>
      <c r="AJ424" s="52"/>
      <c r="AK424" s="52"/>
      <c r="AL424" s="52"/>
      <c r="AM424" s="52"/>
      <c r="AN424" s="52"/>
      <c r="AO424" s="52"/>
      <c r="AP424" s="52"/>
      <c r="AQ424" s="52"/>
      <c r="AR424" s="52"/>
      <c r="AT424" s="31">
        <f t="shared" si="357"/>
        <v>2018</v>
      </c>
      <c r="AU424">
        <v>0</v>
      </c>
      <c r="AV424">
        <v>66</v>
      </c>
      <c r="AW424" s="30"/>
      <c r="AX424" s="30">
        <v>22.3</v>
      </c>
      <c r="AY424" s="30">
        <f t="shared" si="358"/>
        <v>22.3</v>
      </c>
      <c r="AZ424" s="32"/>
      <c r="BA424" s="32">
        <v>1108</v>
      </c>
      <c r="BB424" s="32">
        <f t="shared" si="454"/>
        <v>1108</v>
      </c>
    </row>
    <row r="425" spans="1:54" x14ac:dyDescent="0.2">
      <c r="A425" s="12">
        <f t="shared" si="360"/>
        <v>2019</v>
      </c>
      <c r="B425" s="13">
        <f t="shared" ref="B425:B428" si="529">+IF(ISNUMBER(Z425),Z425,0)</f>
        <v>37</v>
      </c>
      <c r="C425" s="14">
        <v>23.1</v>
      </c>
      <c r="D425" s="15">
        <v>1130</v>
      </c>
      <c r="E425" s="16">
        <f t="shared" si="339"/>
        <v>0.72972972972972971</v>
      </c>
      <c r="F425" s="16">
        <f t="shared" si="340"/>
        <v>0.54054054054054057</v>
      </c>
      <c r="G425" s="16">
        <f t="shared" ref="G425" si="530">+IF(ISNUMBER(AC425),AC425/B425,0)</f>
        <v>5.4054054054054057E-2</v>
      </c>
      <c r="H425" s="16">
        <f t="shared" ref="H425" si="531">+IF(ISNUMBER(AD425),AD425/B425,0)</f>
        <v>0.54054054054054057</v>
      </c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Y425" s="50">
        <f t="shared" si="355"/>
        <v>2019</v>
      </c>
      <c r="Z425" s="49">
        <f>+Z30-Z144-Z182-Z220-Z258-Z296-Z334-Z362-Z387</f>
        <v>37</v>
      </c>
      <c r="AA425" s="49">
        <f>+AA30-AA144-AA182-AA220-AA258-AA296-AA334-AA362-AA387</f>
        <v>27</v>
      </c>
      <c r="AB425" s="49">
        <f>+AB30-AB144-AB182-AB220-AB258-AB296-AB334-AB362-AB387</f>
        <v>20</v>
      </c>
      <c r="AC425" s="49">
        <f>+AC30-AC144-AC182-AC220-AC258-AC296-AC334-AC362-AC387</f>
        <v>2</v>
      </c>
      <c r="AD425" s="49">
        <f>+AD30-AD144-AD182-AD220-AD258-AD296-AD334-AD362-AD387</f>
        <v>20</v>
      </c>
      <c r="AE425" s="52"/>
      <c r="AF425" s="52"/>
      <c r="AG425" s="52"/>
      <c r="AH425" s="52"/>
      <c r="AI425" s="52"/>
      <c r="AJ425" s="52"/>
      <c r="AK425" s="52"/>
      <c r="AL425" s="52"/>
      <c r="AM425" s="52"/>
      <c r="AN425" s="52"/>
      <c r="AO425" s="52"/>
      <c r="AP425" s="52"/>
      <c r="AQ425" s="52"/>
      <c r="AR425" s="52"/>
      <c r="AT425" s="31">
        <f t="shared" si="357"/>
        <v>2019</v>
      </c>
      <c r="AW425" s="30"/>
      <c r="AX425" s="30">
        <v>23.1</v>
      </c>
      <c r="AY425" s="30"/>
      <c r="AZ425" s="32"/>
      <c r="BA425" s="32">
        <v>1130</v>
      </c>
      <c r="BB425" s="32"/>
    </row>
    <row r="426" spans="1:54" x14ac:dyDescent="0.2">
      <c r="A426" s="12">
        <f t="shared" si="360"/>
        <v>2020</v>
      </c>
      <c r="B426" s="13">
        <f>+IF(ISNUMBER(Z426),Z426,0)</f>
        <v>38</v>
      </c>
      <c r="C426" s="14">
        <v>22.3</v>
      </c>
      <c r="D426" s="15">
        <v>1172</v>
      </c>
      <c r="E426" s="16">
        <f t="shared" si="339"/>
        <v>0.68421052631578949</v>
      </c>
      <c r="F426" s="16">
        <f t="shared" si="340"/>
        <v>0.55263157894736847</v>
      </c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Y426" s="50">
        <f t="shared" si="355"/>
        <v>2020</v>
      </c>
      <c r="Z426" s="49">
        <f>+Z31-Z145-Z183-Z221-Z259-Z297-Z335-Z363-Z388</f>
        <v>38</v>
      </c>
      <c r="AA426" s="49">
        <f>+AA31-AA145-AA183-AA221-AA259-AA297-AA335-AA363-AA388</f>
        <v>26</v>
      </c>
      <c r="AB426" s="49">
        <f>+AB31-AB145-AB183-AB221-AB259-AB297-AB335-AB363-AB388</f>
        <v>21</v>
      </c>
      <c r="AT426" s="31">
        <f t="shared" si="357"/>
        <v>2020</v>
      </c>
      <c r="AX426" s="30">
        <v>22.3</v>
      </c>
      <c r="BA426" s="32">
        <v>1172</v>
      </c>
    </row>
    <row r="427" spans="1:54" x14ac:dyDescent="0.2">
      <c r="A427" s="12">
        <f t="shared" si="360"/>
        <v>2021</v>
      </c>
      <c r="B427" s="13">
        <f t="shared" si="529"/>
        <v>10</v>
      </c>
      <c r="C427" s="14">
        <v>19.600000000000001</v>
      </c>
      <c r="D427" s="15">
        <v>1230</v>
      </c>
      <c r="E427" s="16">
        <f t="shared" si="339"/>
        <v>0.6</v>
      </c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Y427" s="50">
        <f t="shared" si="355"/>
        <v>2021</v>
      </c>
      <c r="Z427" s="49">
        <f>+Z32-Z146-Z184-Z222-Z260-Z298-Z336-Z364-Z389</f>
        <v>10</v>
      </c>
      <c r="AA427" s="49">
        <f>+AA32-AA146-AA184-AA222-AA260-AA298-AA336-AA364-AA389</f>
        <v>6</v>
      </c>
      <c r="AT427" s="31"/>
      <c r="AX427" s="30"/>
      <c r="BA427" s="32"/>
    </row>
    <row r="428" spans="1:54" x14ac:dyDescent="0.2">
      <c r="A428" s="12">
        <f t="shared" si="360"/>
        <v>2022</v>
      </c>
      <c r="B428" s="13">
        <f t="shared" si="529"/>
        <v>48</v>
      </c>
      <c r="C428" s="14">
        <v>25.1</v>
      </c>
      <c r="D428" s="15">
        <v>1083</v>
      </c>
      <c r="E428" s="21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Y428" s="50">
        <f t="shared" si="355"/>
        <v>2022</v>
      </c>
      <c r="Z428" s="49">
        <f>+Z33-Z147-Z185-Z223-Z261-Z299-Z337-Z365-Z390</f>
        <v>48</v>
      </c>
      <c r="AT428" s="31"/>
      <c r="AX428" s="30"/>
      <c r="BA428" s="32"/>
    </row>
    <row r="429" spans="1:54" x14ac:dyDescent="0.2">
      <c r="A429" s="57"/>
      <c r="B429" s="23"/>
      <c r="C429" s="24"/>
      <c r="D429" s="25"/>
      <c r="E429" s="21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Y429" s="19"/>
    </row>
    <row r="430" spans="1:54" x14ac:dyDescent="0.2">
      <c r="W430" s="5"/>
      <c r="Y430" s="19"/>
    </row>
    <row r="431" spans="1:54" x14ac:dyDescent="0.2">
      <c r="A431" s="26" t="s">
        <v>24</v>
      </c>
      <c r="B431" s="13">
        <f>AVERAGE(B407:B428)</f>
        <v>87.681818181818187</v>
      </c>
      <c r="C431" s="27">
        <f>AVERAGE(C407:C428)</f>
        <v>23.259951445356542</v>
      </c>
      <c r="D431" s="15">
        <f>AVERAGE(D407:D428)</f>
        <v>1094.6594572343733</v>
      </c>
      <c r="E431" s="16">
        <f>AVERAGE(E407:E427)</f>
        <v>0.70447951230140471</v>
      </c>
      <c r="F431" s="16">
        <f>AVERAGE(F407:F426)</f>
        <v>0.5843650786125435</v>
      </c>
      <c r="G431" s="16">
        <f>AVERAGE(G407:G425)</f>
        <v>2.0902336360529645E-2</v>
      </c>
      <c r="H431" s="16">
        <f>AVERAGE(H407:H425)</f>
        <v>0.52992132448832796</v>
      </c>
      <c r="I431" s="16">
        <f>AVERAGE(I407:I424)</f>
        <v>0.24551586397384184</v>
      </c>
      <c r="J431" s="16">
        <f>AVERAGE(J407:J424)</f>
        <v>0.26637796071970077</v>
      </c>
      <c r="K431" s="16">
        <f>AVERAGE(K407:K423)</f>
        <v>0.39704430108103639</v>
      </c>
      <c r="L431" s="16">
        <f>AVERAGE(L407:L423)</f>
        <v>0.10391835329464001</v>
      </c>
      <c r="M431" s="16">
        <f>AVERAGE(M407:M422)</f>
        <v>0.4417776818109907</v>
      </c>
      <c r="N431" s="16">
        <f>AVERAGE(N407:N422)</f>
        <v>6.0399796182337553E-2</v>
      </c>
      <c r="O431" s="16">
        <f>AVERAGE(O407:O421)</f>
        <v>0.46935645747544918</v>
      </c>
      <c r="P431" s="16">
        <f>AVERAGE(P407:P421)</f>
        <v>3.6811234628383288E-2</v>
      </c>
      <c r="Q431" s="16">
        <f>AVERAGE(Q407:Q420)</f>
        <v>0.47295882883103835</v>
      </c>
      <c r="R431" s="16">
        <f>AVERAGE(R407:R420)</f>
        <v>3.1954298772814922E-2</v>
      </c>
      <c r="S431" s="16">
        <f>AVERAGE(S407:S419)</f>
        <v>0.49649836619318555</v>
      </c>
      <c r="T431" s="16">
        <f>AVERAGE(T407:T419)</f>
        <v>1.0616297583369424E-2</v>
      </c>
      <c r="U431" s="16">
        <f>AVERAGE(U407:U418)</f>
        <v>0.50175500685397501</v>
      </c>
      <c r="V431" s="16">
        <f>AVERAGE(V407:V418)</f>
        <v>9.8197658320212291E-3</v>
      </c>
      <c r="Y431" s="19"/>
    </row>
    <row r="432" spans="1:54" hidden="1" x14ac:dyDescent="0.2">
      <c r="C432" s="30"/>
      <c r="D432" s="32"/>
      <c r="Y432" s="19"/>
    </row>
    <row r="433" spans="1:44" hidden="1" x14ac:dyDescent="0.2">
      <c r="C433" s="30"/>
      <c r="D433" s="2" t="str">
        <f>$D$2</f>
        <v>Section I:    Institution-wide Rates for All First-time, Full-time, Bachelor-degree-seeking Freshmen</v>
      </c>
      <c r="Y433" s="19"/>
    </row>
    <row r="434" spans="1:44" hidden="1" x14ac:dyDescent="0.2">
      <c r="C434" s="30"/>
      <c r="D434" s="32"/>
      <c r="Y434" s="19"/>
    </row>
    <row r="435" spans="1:44" hidden="1" x14ac:dyDescent="0.2">
      <c r="A435" t="str">
        <f>$A$4</f>
        <v>Institution : The University of Montana - Missoula</v>
      </c>
      <c r="C435" s="30"/>
      <c r="D435" s="32"/>
      <c r="Y435" s="19"/>
    </row>
    <row r="436" spans="1:44" hidden="1" x14ac:dyDescent="0.2">
      <c r="C436" s="30"/>
      <c r="D436" s="32"/>
      <c r="Y436" s="19"/>
    </row>
    <row r="437" spans="1:44" hidden="1" x14ac:dyDescent="0.2">
      <c r="A437" t="s">
        <v>32</v>
      </c>
      <c r="C437" s="30"/>
      <c r="D437" s="32"/>
      <c r="Y437" s="19"/>
    </row>
    <row r="438" spans="1:44" hidden="1" x14ac:dyDescent="0.2">
      <c r="A438" t="str">
        <f>+A311</f>
        <v>Omitted pre-pharm, pre-engineering and pre-nursing</v>
      </c>
      <c r="C438" s="30"/>
      <c r="D438" s="32"/>
      <c r="Y438" s="19"/>
      <c r="AA438" t="s">
        <v>33</v>
      </c>
    </row>
    <row r="439" spans="1:44" hidden="1" x14ac:dyDescent="0.2">
      <c r="A439" s="5"/>
      <c r="B439" s="6"/>
      <c r="C439" s="5"/>
      <c r="D439" s="5"/>
      <c r="AA439" t="s">
        <v>3</v>
      </c>
      <c r="AE439" s="73" t="s">
        <v>4</v>
      </c>
      <c r="AF439" s="73"/>
      <c r="AG439" s="73"/>
      <c r="AH439" s="73"/>
      <c r="AI439" s="73"/>
      <c r="AJ439" s="73"/>
      <c r="AK439" s="73"/>
      <c r="AL439" s="73"/>
      <c r="AM439" s="73"/>
      <c r="AN439" s="73"/>
      <c r="AO439" s="73"/>
      <c r="AP439" s="73"/>
      <c r="AQ439" s="73"/>
      <c r="AR439" s="73"/>
    </row>
    <row r="440" spans="1:44" hidden="1" x14ac:dyDescent="0.2">
      <c r="A440" s="5"/>
      <c r="B440" s="7" t="s">
        <v>5</v>
      </c>
      <c r="C440" s="8" t="s">
        <v>6</v>
      </c>
      <c r="D440" s="8" t="s">
        <v>6</v>
      </c>
      <c r="Z440" t="s">
        <v>5</v>
      </c>
      <c r="AA440" t="s">
        <v>7</v>
      </c>
      <c r="AB440" t="s">
        <v>7</v>
      </c>
      <c r="AE440" t="s">
        <v>8</v>
      </c>
      <c r="AG440" t="s">
        <v>9</v>
      </c>
      <c r="AI440" t="s">
        <v>10</v>
      </c>
      <c r="AK440" s="77" t="s">
        <v>11</v>
      </c>
      <c r="AL440" s="77"/>
      <c r="AM440" s="77" t="s">
        <v>12</v>
      </c>
      <c r="AN440" s="77"/>
      <c r="AO440" s="77" t="s">
        <v>13</v>
      </c>
      <c r="AP440" s="77"/>
      <c r="AQ440" t="s">
        <v>14</v>
      </c>
    </row>
    <row r="441" spans="1:44" hidden="1" x14ac:dyDescent="0.2">
      <c r="A441" s="9" t="s">
        <v>15</v>
      </c>
      <c r="B441" s="10" t="s">
        <v>16</v>
      </c>
      <c r="C441" s="11" t="s">
        <v>17</v>
      </c>
      <c r="D441" s="11" t="s">
        <v>18</v>
      </c>
      <c r="Z441" t="s">
        <v>16</v>
      </c>
      <c r="AA441" t="s">
        <v>19</v>
      </c>
      <c r="AB441" t="s">
        <v>20</v>
      </c>
      <c r="AE441" t="s">
        <v>21</v>
      </c>
      <c r="AF441" t="s">
        <v>22</v>
      </c>
      <c r="AG441" t="s">
        <v>21</v>
      </c>
      <c r="AH441" t="s">
        <v>22</v>
      </c>
      <c r="AI441" t="s">
        <v>21</v>
      </c>
      <c r="AJ441" t="s">
        <v>22</v>
      </c>
      <c r="AK441" t="s">
        <v>21</v>
      </c>
      <c r="AL441" t="s">
        <v>22</v>
      </c>
      <c r="AM441" t="s">
        <v>21</v>
      </c>
      <c r="AN441" t="s">
        <v>22</v>
      </c>
      <c r="AO441" t="s">
        <v>21</v>
      </c>
      <c r="AP441" t="s">
        <v>22</v>
      </c>
      <c r="AQ441" t="s">
        <v>21</v>
      </c>
      <c r="AR441" t="s">
        <v>22</v>
      </c>
    </row>
    <row r="442" spans="1:44" hidden="1" x14ac:dyDescent="0.2">
      <c r="A442" s="5"/>
      <c r="B442" s="6"/>
      <c r="C442" s="5"/>
      <c r="D442" s="5"/>
      <c r="Y442" s="19"/>
    </row>
    <row r="443" spans="1:44" hidden="1" x14ac:dyDescent="0.2">
      <c r="A443" s="9">
        <v>1997</v>
      </c>
      <c r="B443" s="13">
        <f>+IF(ISNUMBER(Z443),Z443,0)</f>
        <v>1065</v>
      </c>
      <c r="C443" s="14">
        <v>22.7</v>
      </c>
      <c r="D443" s="15">
        <v>1103</v>
      </c>
      <c r="Y443" s="19">
        <f t="shared" ref="Y443:Y458" si="532">+A443</f>
        <v>1997</v>
      </c>
      <c r="Z443">
        <v>1065</v>
      </c>
      <c r="AA443">
        <v>753</v>
      </c>
      <c r="AB443">
        <v>604</v>
      </c>
      <c r="AE443">
        <v>190</v>
      </c>
      <c r="AF443">
        <v>367</v>
      </c>
      <c r="AG443">
        <v>408</v>
      </c>
      <c r="AH443">
        <v>127</v>
      </c>
      <c r="AI443">
        <v>475</v>
      </c>
      <c r="AJ443">
        <v>65</v>
      </c>
      <c r="AK443">
        <v>508</v>
      </c>
      <c r="AL443">
        <v>33</v>
      </c>
      <c r="AM443">
        <v>518</v>
      </c>
      <c r="AN443">
        <v>27</v>
      </c>
      <c r="AO443">
        <v>524</v>
      </c>
      <c r="AP443">
        <v>21</v>
      </c>
      <c r="AQ443">
        <v>552</v>
      </c>
      <c r="AR443">
        <v>15</v>
      </c>
    </row>
    <row r="444" spans="1:44" hidden="1" x14ac:dyDescent="0.2">
      <c r="A444" s="12">
        <f>+A443+1</f>
        <v>1998</v>
      </c>
      <c r="B444" s="13">
        <f t="shared" ref="B444:B453" si="533">+IF(ISNUMBER(Z444),Z444,0)</f>
        <v>1036</v>
      </c>
      <c r="C444" s="14">
        <v>22.6</v>
      </c>
      <c r="D444" s="15">
        <v>1085</v>
      </c>
      <c r="Y444" s="19">
        <f t="shared" si="532"/>
        <v>1998</v>
      </c>
      <c r="Z444">
        <v>1036</v>
      </c>
      <c r="AA444">
        <v>710</v>
      </c>
      <c r="AB444">
        <v>592</v>
      </c>
      <c r="AE444">
        <v>199</v>
      </c>
      <c r="AF444">
        <v>326</v>
      </c>
      <c r="AG444">
        <v>372</v>
      </c>
      <c r="AH444">
        <v>143</v>
      </c>
      <c r="AI444">
        <v>434</v>
      </c>
      <c r="AJ444">
        <v>81</v>
      </c>
      <c r="AK444">
        <v>465</v>
      </c>
      <c r="AL444">
        <v>47</v>
      </c>
      <c r="AM444">
        <v>481</v>
      </c>
      <c r="AN444">
        <v>29</v>
      </c>
      <c r="AO444">
        <v>488</v>
      </c>
      <c r="AP444">
        <v>22</v>
      </c>
      <c r="AQ444">
        <v>515</v>
      </c>
      <c r="AR444">
        <v>15</v>
      </c>
    </row>
    <row r="445" spans="1:44" hidden="1" x14ac:dyDescent="0.2">
      <c r="A445" s="12">
        <f>+A444+1</f>
        <v>1999</v>
      </c>
      <c r="B445" s="13">
        <f t="shared" si="533"/>
        <v>1095</v>
      </c>
      <c r="C445" s="14">
        <v>22.6</v>
      </c>
      <c r="D445" s="15">
        <v>1098</v>
      </c>
      <c r="Y445" s="19">
        <f t="shared" si="532"/>
        <v>1999</v>
      </c>
      <c r="Z445">
        <v>1095</v>
      </c>
      <c r="AA445">
        <v>733</v>
      </c>
      <c r="AB445">
        <v>600</v>
      </c>
      <c r="AE445">
        <v>210</v>
      </c>
      <c r="AF445">
        <v>354</v>
      </c>
      <c r="AG445">
        <v>401</v>
      </c>
      <c r="AH445">
        <v>125</v>
      </c>
      <c r="AI445">
        <v>479</v>
      </c>
      <c r="AJ445">
        <v>61</v>
      </c>
      <c r="AK445">
        <v>503</v>
      </c>
      <c r="AL445">
        <v>35</v>
      </c>
      <c r="AM445">
        <v>518</v>
      </c>
      <c r="AN445">
        <v>30</v>
      </c>
      <c r="AO445">
        <v>526</v>
      </c>
      <c r="AP445">
        <v>23</v>
      </c>
      <c r="AQ445">
        <v>544</v>
      </c>
      <c r="AR445">
        <v>20</v>
      </c>
    </row>
    <row r="446" spans="1:44" hidden="1" x14ac:dyDescent="0.2">
      <c r="A446" s="12">
        <f t="shared" ref="A446:A458" si="534">+A445+1</f>
        <v>2000</v>
      </c>
      <c r="B446" s="13">
        <f t="shared" si="533"/>
        <v>1159</v>
      </c>
      <c r="C446" s="14">
        <v>22.1</v>
      </c>
      <c r="D446" s="15">
        <v>1079</v>
      </c>
      <c r="Y446" s="19">
        <f t="shared" si="532"/>
        <v>2000</v>
      </c>
      <c r="Z446">
        <v>1159</v>
      </c>
      <c r="AA446">
        <v>780</v>
      </c>
      <c r="AB446">
        <v>654</v>
      </c>
      <c r="AE446">
        <v>201</v>
      </c>
      <c r="AF446">
        <v>350</v>
      </c>
      <c r="AG446">
        <v>393</v>
      </c>
      <c r="AH446">
        <v>145</v>
      </c>
      <c r="AI446">
        <v>457</v>
      </c>
      <c r="AJ446">
        <v>77</v>
      </c>
      <c r="AK446">
        <v>487</v>
      </c>
      <c r="AL446">
        <v>49</v>
      </c>
      <c r="AM446">
        <v>514</v>
      </c>
      <c r="AN446">
        <v>19</v>
      </c>
      <c r="AO446">
        <v>521</v>
      </c>
      <c r="AP446">
        <v>14</v>
      </c>
      <c r="AQ446">
        <v>537</v>
      </c>
      <c r="AR446">
        <v>17</v>
      </c>
    </row>
    <row r="447" spans="1:44" hidden="1" x14ac:dyDescent="0.2">
      <c r="A447" s="12">
        <f t="shared" si="534"/>
        <v>2001</v>
      </c>
      <c r="B447" s="13">
        <f t="shared" si="533"/>
        <v>1170</v>
      </c>
      <c r="C447" s="14">
        <v>22.1</v>
      </c>
      <c r="D447" s="15">
        <v>1072</v>
      </c>
      <c r="Y447" s="19">
        <f t="shared" si="532"/>
        <v>2001</v>
      </c>
      <c r="Z447">
        <v>1170</v>
      </c>
      <c r="AA447">
        <v>802</v>
      </c>
      <c r="AB447">
        <v>662</v>
      </c>
      <c r="AE447">
        <v>207</v>
      </c>
      <c r="AF447">
        <v>380</v>
      </c>
      <c r="AG447">
        <v>421</v>
      </c>
      <c r="AH447">
        <v>145</v>
      </c>
      <c r="AI447">
        <v>496</v>
      </c>
      <c r="AJ447">
        <v>79</v>
      </c>
      <c r="AK447">
        <v>523</v>
      </c>
      <c r="AL447">
        <v>45</v>
      </c>
      <c r="AM447">
        <v>539</v>
      </c>
      <c r="AN447">
        <v>39</v>
      </c>
      <c r="AO447">
        <v>546</v>
      </c>
      <c r="AP447">
        <v>39</v>
      </c>
      <c r="AQ447">
        <v>560</v>
      </c>
      <c r="AR447">
        <v>20</v>
      </c>
    </row>
    <row r="448" spans="1:44" hidden="1" x14ac:dyDescent="0.2">
      <c r="A448" s="12">
        <f t="shared" si="534"/>
        <v>2002</v>
      </c>
      <c r="B448" s="13">
        <f t="shared" si="533"/>
        <v>1192</v>
      </c>
      <c r="C448" s="14">
        <v>22</v>
      </c>
      <c r="D448" s="15">
        <v>1074</v>
      </c>
      <c r="Y448" s="19">
        <f t="shared" si="532"/>
        <v>2002</v>
      </c>
      <c r="Z448">
        <v>1192</v>
      </c>
      <c r="AA448">
        <v>827</v>
      </c>
      <c r="AB448">
        <v>664</v>
      </c>
      <c r="AE448">
        <v>200</v>
      </c>
      <c r="AF448">
        <v>363</v>
      </c>
      <c r="AG448">
        <v>397</v>
      </c>
      <c r="AH448">
        <v>153</v>
      </c>
      <c r="AI448">
        <v>471</v>
      </c>
      <c r="AJ448">
        <v>72</v>
      </c>
      <c r="AK448">
        <v>498</v>
      </c>
      <c r="AL448">
        <v>52</v>
      </c>
      <c r="AM448">
        <v>518</v>
      </c>
      <c r="AN448">
        <v>35</v>
      </c>
      <c r="AO448">
        <v>539</v>
      </c>
      <c r="AP448">
        <v>27</v>
      </c>
      <c r="AQ448">
        <v>544</v>
      </c>
      <c r="AR448">
        <v>27</v>
      </c>
    </row>
    <row r="449" spans="1:42" hidden="1" x14ac:dyDescent="0.2">
      <c r="A449" s="12">
        <f t="shared" si="534"/>
        <v>2003</v>
      </c>
      <c r="B449" s="13">
        <f t="shared" si="533"/>
        <v>1152</v>
      </c>
      <c r="C449" s="14">
        <v>22.3</v>
      </c>
      <c r="D449" s="15">
        <v>1082</v>
      </c>
      <c r="Y449" s="19">
        <f t="shared" si="532"/>
        <v>2003</v>
      </c>
      <c r="Z449">
        <v>1152</v>
      </c>
      <c r="AA449">
        <v>781</v>
      </c>
      <c r="AB449">
        <v>652</v>
      </c>
      <c r="AE449">
        <v>188</v>
      </c>
      <c r="AF449">
        <v>388</v>
      </c>
      <c r="AG449">
        <v>386</v>
      </c>
      <c r="AH449">
        <v>167</v>
      </c>
      <c r="AI449">
        <v>462</v>
      </c>
      <c r="AJ449">
        <v>92</v>
      </c>
      <c r="AK449">
        <v>502</v>
      </c>
      <c r="AL449">
        <v>59</v>
      </c>
      <c r="AM449">
        <v>526</v>
      </c>
      <c r="AN449">
        <v>31</v>
      </c>
      <c r="AO449">
        <v>538</v>
      </c>
      <c r="AP449">
        <v>22</v>
      </c>
    </row>
    <row r="450" spans="1:42" hidden="1" x14ac:dyDescent="0.2">
      <c r="A450" s="12">
        <f t="shared" si="534"/>
        <v>2004</v>
      </c>
      <c r="B450" s="13">
        <f t="shared" si="533"/>
        <v>1130</v>
      </c>
      <c r="C450" s="14">
        <v>22.1</v>
      </c>
      <c r="D450" s="15">
        <v>1069</v>
      </c>
      <c r="Y450" s="19">
        <f t="shared" si="532"/>
        <v>2004</v>
      </c>
      <c r="Z450">
        <v>1130</v>
      </c>
      <c r="AA450">
        <v>781</v>
      </c>
      <c r="AB450">
        <v>623</v>
      </c>
      <c r="AE450">
        <v>188</v>
      </c>
      <c r="AF450">
        <v>367</v>
      </c>
      <c r="AG450">
        <v>392</v>
      </c>
      <c r="AH450">
        <v>143</v>
      </c>
      <c r="AI450">
        <v>457</v>
      </c>
      <c r="AJ450">
        <v>72</v>
      </c>
      <c r="AK450">
        <v>487</v>
      </c>
      <c r="AL450">
        <v>35</v>
      </c>
      <c r="AM450">
        <v>501</v>
      </c>
      <c r="AN450">
        <v>30</v>
      </c>
    </row>
    <row r="451" spans="1:42" hidden="1" x14ac:dyDescent="0.2">
      <c r="A451" s="12">
        <f t="shared" si="534"/>
        <v>2005</v>
      </c>
      <c r="B451" s="13">
        <f t="shared" si="533"/>
        <v>1105</v>
      </c>
      <c r="C451" s="14">
        <v>22.8</v>
      </c>
      <c r="D451" s="15">
        <v>1104</v>
      </c>
      <c r="Y451" s="19">
        <f t="shared" si="532"/>
        <v>2005</v>
      </c>
      <c r="Z451">
        <v>1105</v>
      </c>
      <c r="AA451">
        <v>788</v>
      </c>
      <c r="AB451">
        <v>662</v>
      </c>
      <c r="AE451">
        <v>207</v>
      </c>
      <c r="AF451">
        <v>404</v>
      </c>
      <c r="AG451">
        <v>435</v>
      </c>
      <c r="AH451">
        <v>150</v>
      </c>
      <c r="AI451">
        <v>514</v>
      </c>
      <c r="AJ451">
        <v>73</v>
      </c>
      <c r="AK451">
        <v>544</v>
      </c>
      <c r="AL451">
        <v>43</v>
      </c>
    </row>
    <row r="452" spans="1:42" hidden="1" x14ac:dyDescent="0.2">
      <c r="A452" s="12">
        <f t="shared" si="534"/>
        <v>2006</v>
      </c>
      <c r="B452" s="13">
        <f t="shared" si="533"/>
        <v>1020</v>
      </c>
      <c r="C452" s="14">
        <v>22.7</v>
      </c>
      <c r="D452" s="15">
        <v>1074</v>
      </c>
      <c r="Y452" s="19">
        <f t="shared" si="532"/>
        <v>2006</v>
      </c>
      <c r="Z452">
        <v>1020</v>
      </c>
      <c r="AA452">
        <v>733</v>
      </c>
      <c r="AB452">
        <v>641</v>
      </c>
      <c r="AE452">
        <v>211</v>
      </c>
      <c r="AF452">
        <v>363</v>
      </c>
      <c r="AG452">
        <v>420</v>
      </c>
      <c r="AH452">
        <v>153</v>
      </c>
      <c r="AI452">
        <v>480</v>
      </c>
      <c r="AJ452">
        <v>85</v>
      </c>
    </row>
    <row r="453" spans="1:42" hidden="1" x14ac:dyDescent="0.2">
      <c r="A453" s="12">
        <f t="shared" si="534"/>
        <v>2007</v>
      </c>
      <c r="B453" s="13">
        <f t="shared" si="533"/>
        <v>1071</v>
      </c>
      <c r="C453" s="14">
        <v>22.7</v>
      </c>
      <c r="D453" s="15">
        <v>1071</v>
      </c>
      <c r="Y453" s="19">
        <f t="shared" si="532"/>
        <v>2007</v>
      </c>
      <c r="Z453">
        <v>1071</v>
      </c>
      <c r="AA453">
        <v>765</v>
      </c>
      <c r="AB453">
        <v>664</v>
      </c>
      <c r="AE453">
        <v>226</v>
      </c>
      <c r="AF453">
        <v>360</v>
      </c>
      <c r="AG453">
        <v>426</v>
      </c>
      <c r="AH453">
        <v>135</v>
      </c>
    </row>
    <row r="454" spans="1:42" hidden="1" x14ac:dyDescent="0.2">
      <c r="A454" s="12">
        <f t="shared" si="534"/>
        <v>2008</v>
      </c>
      <c r="B454" s="13">
        <f>+IF(ISNUMBER(Z454),Z454,0)</f>
        <v>1153</v>
      </c>
      <c r="C454" s="14">
        <v>22.8</v>
      </c>
      <c r="D454" s="15">
        <v>1089</v>
      </c>
      <c r="Y454" s="19">
        <f t="shared" si="532"/>
        <v>2008</v>
      </c>
      <c r="Z454">
        <v>1153</v>
      </c>
      <c r="AA454">
        <v>848</v>
      </c>
      <c r="AB454">
        <v>752</v>
      </c>
      <c r="AE454">
        <v>252</v>
      </c>
      <c r="AF454">
        <v>387</v>
      </c>
    </row>
    <row r="455" spans="1:42" hidden="1" x14ac:dyDescent="0.2">
      <c r="A455" s="12">
        <f t="shared" si="534"/>
        <v>2009</v>
      </c>
      <c r="B455" s="13">
        <f>+IF(ISNUMBER(Z455),Z455,0)</f>
        <v>1047</v>
      </c>
      <c r="C455" s="14">
        <v>22.6</v>
      </c>
      <c r="D455" s="15">
        <v>1086</v>
      </c>
      <c r="Y455" s="19">
        <f t="shared" si="532"/>
        <v>2009</v>
      </c>
      <c r="Z455">
        <v>1047</v>
      </c>
      <c r="AA455">
        <v>758</v>
      </c>
      <c r="AB455">
        <v>615</v>
      </c>
    </row>
    <row r="456" spans="1:42" hidden="1" x14ac:dyDescent="0.2">
      <c r="A456" s="12">
        <f t="shared" si="534"/>
        <v>2010</v>
      </c>
      <c r="B456" s="13">
        <f>+IF(ISNUMBER(Z456),Z456,0)</f>
        <v>969</v>
      </c>
      <c r="C456" s="14">
        <v>23.1</v>
      </c>
      <c r="D456" s="15">
        <v>1075</v>
      </c>
      <c r="Y456" s="19">
        <f t="shared" si="532"/>
        <v>2010</v>
      </c>
      <c r="Z456">
        <v>969</v>
      </c>
      <c r="AA456">
        <v>702</v>
      </c>
      <c r="AB456">
        <v>587</v>
      </c>
    </row>
    <row r="457" spans="1:42" hidden="1" x14ac:dyDescent="0.2">
      <c r="A457" s="12">
        <f t="shared" si="534"/>
        <v>2011</v>
      </c>
      <c r="B457" s="13">
        <f>+IF(ISNUMBER(Z457),Z457,0)</f>
        <v>822</v>
      </c>
      <c r="C457" s="14">
        <v>23</v>
      </c>
      <c r="D457" s="15">
        <v>1078</v>
      </c>
      <c r="Y457" s="19">
        <f t="shared" si="532"/>
        <v>2011</v>
      </c>
      <c r="Z457">
        <v>822</v>
      </c>
      <c r="AA457">
        <v>595</v>
      </c>
    </row>
    <row r="458" spans="1:42" hidden="1" x14ac:dyDescent="0.2">
      <c r="A458" s="12">
        <f t="shared" si="534"/>
        <v>2012</v>
      </c>
      <c r="B458" s="13">
        <f>+IF(ISNUMBER(Z458),Z458,0)</f>
        <v>765</v>
      </c>
      <c r="C458" s="14">
        <v>23.2</v>
      </c>
      <c r="D458" s="15">
        <v>1074</v>
      </c>
      <c r="Y458" s="19">
        <f t="shared" si="532"/>
        <v>2012</v>
      </c>
      <c r="Z458">
        <v>765</v>
      </c>
    </row>
    <row r="459" spans="1:42" hidden="1" x14ac:dyDescent="0.2">
      <c r="A459" s="22"/>
      <c r="B459" s="23"/>
      <c r="C459" s="24"/>
      <c r="D459" s="25"/>
      <c r="Y459" s="19"/>
    </row>
    <row r="460" spans="1:42" hidden="1" x14ac:dyDescent="0.2">
      <c r="Y460" s="19"/>
    </row>
    <row r="461" spans="1:42" hidden="1" x14ac:dyDescent="0.2">
      <c r="A461" s="26" t="s">
        <v>24</v>
      </c>
      <c r="B461" s="13">
        <f>AVERAGE(B443:B458)</f>
        <v>1059.4375</v>
      </c>
      <c r="C461" s="27">
        <f>AVERAGE(C443:C458)</f>
        <v>22.587500000000002</v>
      </c>
      <c r="D461" s="15">
        <f>AVERAGE(D443:D458)</f>
        <v>1082.0625</v>
      </c>
      <c r="Y461" s="19"/>
    </row>
    <row r="462" spans="1:42" hidden="1" x14ac:dyDescent="0.2">
      <c r="A462" s="28"/>
      <c r="B462" s="23"/>
      <c r="C462" s="29"/>
      <c r="D462" s="23"/>
      <c r="Y462" s="19"/>
    </row>
    <row r="463" spans="1:42" hidden="1" x14ac:dyDescent="0.2">
      <c r="C463" s="30"/>
      <c r="D463" s="32"/>
      <c r="Y463" s="19"/>
    </row>
    <row r="464" spans="1:42" hidden="1" x14ac:dyDescent="0.2">
      <c r="C464" s="30"/>
      <c r="D464" s="32"/>
      <c r="Y464" s="19"/>
    </row>
    <row r="465" spans="1:44" hidden="1" x14ac:dyDescent="0.2">
      <c r="C465" s="30"/>
      <c r="D465" s="2" t="str">
        <f>$D$2</f>
        <v>Section I:    Institution-wide Rates for All First-time, Full-time, Bachelor-degree-seeking Freshmen</v>
      </c>
      <c r="Y465" s="19"/>
    </row>
    <row r="466" spans="1:44" hidden="1" x14ac:dyDescent="0.2">
      <c r="C466" s="30"/>
      <c r="D466" s="32"/>
      <c r="Y466" s="19"/>
    </row>
    <row r="467" spans="1:44" hidden="1" x14ac:dyDescent="0.2">
      <c r="A467" t="str">
        <f>$A$4</f>
        <v>Institution : The University of Montana - Missoula</v>
      </c>
      <c r="C467" s="30"/>
      <c r="D467" s="32"/>
      <c r="Y467" s="19"/>
    </row>
    <row r="468" spans="1:44" hidden="1" x14ac:dyDescent="0.2">
      <c r="C468" s="30"/>
      <c r="D468" s="32"/>
      <c r="Y468" s="19"/>
    </row>
    <row r="469" spans="1:44" hidden="1" x14ac:dyDescent="0.2">
      <c r="A469" t="s">
        <v>34</v>
      </c>
      <c r="C469" s="30"/>
      <c r="D469" s="32"/>
      <c r="Y469" s="19"/>
    </row>
    <row r="470" spans="1:44" hidden="1" x14ac:dyDescent="0.2">
      <c r="A470" t="str">
        <f>+A438</f>
        <v>Omitted pre-pharm, pre-engineering and pre-nursing</v>
      </c>
      <c r="C470" s="30"/>
      <c r="D470" s="32"/>
      <c r="Y470" s="19"/>
      <c r="AA470" t="s">
        <v>35</v>
      </c>
    </row>
    <row r="471" spans="1:44" hidden="1" x14ac:dyDescent="0.2">
      <c r="A471" s="5"/>
      <c r="B471" s="6"/>
      <c r="C471" s="5"/>
      <c r="D471" s="5"/>
      <c r="AA471" t="s">
        <v>3</v>
      </c>
      <c r="AE471" s="73" t="s">
        <v>4</v>
      </c>
      <c r="AF471" s="73"/>
      <c r="AG471" s="73"/>
      <c r="AH471" s="73"/>
      <c r="AI471" s="73"/>
      <c r="AJ471" s="73"/>
      <c r="AK471" s="73"/>
      <c r="AL471" s="73"/>
      <c r="AM471" s="73"/>
      <c r="AN471" s="73"/>
      <c r="AO471" s="73"/>
      <c r="AP471" s="73"/>
      <c r="AQ471" s="73"/>
      <c r="AR471" s="73"/>
    </row>
    <row r="472" spans="1:44" hidden="1" x14ac:dyDescent="0.2">
      <c r="A472" s="5"/>
      <c r="B472" s="7" t="s">
        <v>5</v>
      </c>
      <c r="C472" s="8" t="s">
        <v>6</v>
      </c>
      <c r="D472" s="8" t="s">
        <v>6</v>
      </c>
      <c r="Z472" t="s">
        <v>5</v>
      </c>
      <c r="AA472" t="s">
        <v>7</v>
      </c>
      <c r="AB472" t="s">
        <v>7</v>
      </c>
      <c r="AE472" t="s">
        <v>8</v>
      </c>
      <c r="AG472" t="s">
        <v>9</v>
      </c>
      <c r="AI472" t="s">
        <v>10</v>
      </c>
      <c r="AK472" s="77" t="s">
        <v>11</v>
      </c>
      <c r="AL472" s="77"/>
      <c r="AM472" s="77" t="s">
        <v>12</v>
      </c>
      <c r="AN472" s="77"/>
      <c r="AO472" s="77" t="s">
        <v>13</v>
      </c>
      <c r="AP472" s="77"/>
      <c r="AQ472" t="s">
        <v>14</v>
      </c>
    </row>
    <row r="473" spans="1:44" hidden="1" x14ac:dyDescent="0.2">
      <c r="A473" s="9" t="s">
        <v>15</v>
      </c>
      <c r="B473" s="10" t="s">
        <v>16</v>
      </c>
      <c r="C473" s="11" t="s">
        <v>17</v>
      </c>
      <c r="D473" s="11" t="s">
        <v>18</v>
      </c>
      <c r="Z473" t="s">
        <v>16</v>
      </c>
      <c r="AA473" t="s">
        <v>19</v>
      </c>
      <c r="AB473" t="s">
        <v>20</v>
      </c>
      <c r="AE473" t="s">
        <v>21</v>
      </c>
      <c r="AF473" t="s">
        <v>22</v>
      </c>
      <c r="AG473" t="s">
        <v>21</v>
      </c>
      <c r="AH473" t="s">
        <v>22</v>
      </c>
      <c r="AI473" t="s">
        <v>21</v>
      </c>
      <c r="AJ473" t="s">
        <v>22</v>
      </c>
      <c r="AK473" t="s">
        <v>21</v>
      </c>
      <c r="AL473" t="s">
        <v>22</v>
      </c>
      <c r="AM473" t="s">
        <v>21</v>
      </c>
      <c r="AN473" t="s">
        <v>22</v>
      </c>
      <c r="AO473" t="s">
        <v>21</v>
      </c>
      <c r="AP473" t="s">
        <v>22</v>
      </c>
      <c r="AQ473" t="s">
        <v>21</v>
      </c>
      <c r="AR473" t="s">
        <v>22</v>
      </c>
    </row>
    <row r="474" spans="1:44" hidden="1" x14ac:dyDescent="0.2">
      <c r="A474" s="5"/>
      <c r="B474" s="6"/>
      <c r="C474" s="5"/>
      <c r="D474" s="5"/>
      <c r="Y474" s="19"/>
    </row>
    <row r="475" spans="1:44" hidden="1" x14ac:dyDescent="0.2">
      <c r="A475" s="12" t="s">
        <v>23</v>
      </c>
      <c r="B475" s="13">
        <f>+IF(ISNUMBER(Z475),Z475,0)</f>
        <v>507</v>
      </c>
      <c r="C475" s="14">
        <v>22.6</v>
      </c>
      <c r="D475" s="15">
        <v>1057</v>
      </c>
      <c r="Y475" s="19" t="str">
        <f t="shared" ref="Y475:Y490" si="535">+A475</f>
        <v>1997</v>
      </c>
      <c r="Z475">
        <v>507</v>
      </c>
      <c r="AA475">
        <v>360</v>
      </c>
      <c r="AB475">
        <v>287</v>
      </c>
      <c r="AE475">
        <v>109</v>
      </c>
      <c r="AF475">
        <v>156</v>
      </c>
      <c r="AG475">
        <v>192</v>
      </c>
      <c r="AH475">
        <v>54</v>
      </c>
      <c r="AI475">
        <v>230</v>
      </c>
      <c r="AJ475">
        <v>16</v>
      </c>
      <c r="AK475">
        <v>243</v>
      </c>
      <c r="AL475">
        <v>8</v>
      </c>
      <c r="AM475">
        <v>249</v>
      </c>
      <c r="AN475">
        <v>4</v>
      </c>
      <c r="AO475">
        <v>255</v>
      </c>
      <c r="AP475">
        <v>4</v>
      </c>
      <c r="AQ475">
        <v>263</v>
      </c>
      <c r="AR475">
        <v>1</v>
      </c>
    </row>
    <row r="476" spans="1:44" hidden="1" x14ac:dyDescent="0.2">
      <c r="A476" s="12">
        <f>+A475+1</f>
        <v>1998</v>
      </c>
      <c r="B476" s="13">
        <f t="shared" ref="B476:B485" si="536">+IF(ISNUMBER(Z476),Z476,0)</f>
        <v>381</v>
      </c>
      <c r="C476" s="14">
        <v>22.5</v>
      </c>
      <c r="D476" s="15">
        <v>1057</v>
      </c>
      <c r="Y476" s="19">
        <f t="shared" si="535"/>
        <v>1998</v>
      </c>
      <c r="Z476">
        <v>381</v>
      </c>
      <c r="AA476">
        <v>273</v>
      </c>
      <c r="AB476">
        <v>217</v>
      </c>
      <c r="AE476">
        <v>79</v>
      </c>
      <c r="AF476">
        <v>119</v>
      </c>
      <c r="AG476">
        <v>163</v>
      </c>
      <c r="AH476">
        <v>37</v>
      </c>
      <c r="AI476">
        <v>183</v>
      </c>
      <c r="AJ476">
        <v>17</v>
      </c>
      <c r="AK476">
        <v>190</v>
      </c>
      <c r="AL476">
        <v>8</v>
      </c>
      <c r="AM476">
        <v>193</v>
      </c>
      <c r="AN476">
        <v>7</v>
      </c>
      <c r="AO476">
        <v>197</v>
      </c>
      <c r="AP476">
        <v>3</v>
      </c>
      <c r="AQ476">
        <v>201</v>
      </c>
      <c r="AR476">
        <v>2</v>
      </c>
    </row>
    <row r="477" spans="1:44" hidden="1" x14ac:dyDescent="0.2">
      <c r="A477" s="12">
        <f>+A476+1</f>
        <v>1999</v>
      </c>
      <c r="B477" s="13">
        <f t="shared" si="536"/>
        <v>442</v>
      </c>
      <c r="C477" s="14">
        <v>22</v>
      </c>
      <c r="D477" s="15">
        <v>1055</v>
      </c>
      <c r="Y477" s="19">
        <f t="shared" si="535"/>
        <v>1999</v>
      </c>
      <c r="Z477">
        <v>442</v>
      </c>
      <c r="AA477">
        <v>305</v>
      </c>
      <c r="AB477">
        <v>240</v>
      </c>
      <c r="AE477">
        <v>93</v>
      </c>
      <c r="AF477">
        <v>128</v>
      </c>
      <c r="AG477">
        <v>162</v>
      </c>
      <c r="AH477">
        <v>37</v>
      </c>
      <c r="AI477">
        <v>194</v>
      </c>
      <c r="AJ477">
        <v>12</v>
      </c>
      <c r="AK477">
        <v>209</v>
      </c>
      <c r="AL477">
        <v>2</v>
      </c>
      <c r="AM477">
        <v>210</v>
      </c>
      <c r="AN477">
        <v>4</v>
      </c>
      <c r="AO477">
        <v>213</v>
      </c>
      <c r="AP477">
        <v>3</v>
      </c>
      <c r="AQ477">
        <v>215</v>
      </c>
      <c r="AR477">
        <v>2</v>
      </c>
    </row>
    <row r="478" spans="1:44" hidden="1" x14ac:dyDescent="0.2">
      <c r="A478" s="12">
        <f t="shared" ref="A478:A490" si="537">+A477+1</f>
        <v>2000</v>
      </c>
      <c r="B478" s="13">
        <f t="shared" si="536"/>
        <v>346</v>
      </c>
      <c r="C478" s="14">
        <v>22.4</v>
      </c>
      <c r="D478" s="15">
        <v>1026</v>
      </c>
      <c r="Y478" s="19">
        <f t="shared" si="535"/>
        <v>2000</v>
      </c>
      <c r="Z478">
        <v>346</v>
      </c>
      <c r="AA478">
        <v>245</v>
      </c>
      <c r="AB478">
        <v>199</v>
      </c>
      <c r="AE478">
        <v>73</v>
      </c>
      <c r="AF478">
        <v>87</v>
      </c>
      <c r="AG478">
        <v>133</v>
      </c>
      <c r="AH478">
        <v>33</v>
      </c>
      <c r="AI478">
        <v>158</v>
      </c>
      <c r="AJ478">
        <v>12</v>
      </c>
      <c r="AK478">
        <v>165</v>
      </c>
      <c r="AL478">
        <v>6</v>
      </c>
      <c r="AM478">
        <v>168</v>
      </c>
      <c r="AN478">
        <v>5</v>
      </c>
      <c r="AO478">
        <v>171</v>
      </c>
      <c r="AP478">
        <v>4</v>
      </c>
      <c r="AQ478">
        <v>174</v>
      </c>
      <c r="AR478">
        <v>5</v>
      </c>
    </row>
    <row r="479" spans="1:44" hidden="1" x14ac:dyDescent="0.2">
      <c r="A479" s="12">
        <f t="shared" si="537"/>
        <v>2001</v>
      </c>
      <c r="B479" s="13">
        <f t="shared" si="536"/>
        <v>423</v>
      </c>
      <c r="C479" s="14">
        <v>22.4</v>
      </c>
      <c r="D479" s="15">
        <v>1042</v>
      </c>
      <c r="Y479" s="19">
        <f t="shared" si="535"/>
        <v>2001</v>
      </c>
      <c r="Z479">
        <v>423</v>
      </c>
      <c r="AA479">
        <v>300</v>
      </c>
      <c r="AB479">
        <v>247</v>
      </c>
      <c r="AE479">
        <v>93</v>
      </c>
      <c r="AF479">
        <v>116</v>
      </c>
      <c r="AG479">
        <v>161</v>
      </c>
      <c r="AH479">
        <v>41</v>
      </c>
      <c r="AI479">
        <v>182</v>
      </c>
      <c r="AJ479">
        <v>19</v>
      </c>
      <c r="AK479">
        <v>193</v>
      </c>
      <c r="AL479">
        <v>7</v>
      </c>
      <c r="AM479">
        <v>198</v>
      </c>
      <c r="AN479">
        <v>9</v>
      </c>
      <c r="AO479">
        <v>205</v>
      </c>
      <c r="AP479">
        <v>5</v>
      </c>
      <c r="AQ479">
        <v>207</v>
      </c>
      <c r="AR479">
        <v>5</v>
      </c>
    </row>
    <row r="480" spans="1:44" hidden="1" x14ac:dyDescent="0.2">
      <c r="A480" s="12">
        <f t="shared" si="537"/>
        <v>2002</v>
      </c>
      <c r="B480" s="13">
        <f t="shared" si="536"/>
        <v>406</v>
      </c>
      <c r="C480" s="14">
        <v>21.9</v>
      </c>
      <c r="D480" s="15">
        <v>1051</v>
      </c>
      <c r="Y480" s="19">
        <f t="shared" si="535"/>
        <v>2002</v>
      </c>
      <c r="Z480">
        <v>406</v>
      </c>
      <c r="AA480">
        <v>300</v>
      </c>
      <c r="AB480">
        <v>254</v>
      </c>
      <c r="AE480">
        <v>89</v>
      </c>
      <c r="AF480">
        <v>138</v>
      </c>
      <c r="AG480">
        <v>174</v>
      </c>
      <c r="AH480">
        <v>41</v>
      </c>
      <c r="AI480">
        <v>192</v>
      </c>
      <c r="AJ480">
        <v>21</v>
      </c>
      <c r="AK480">
        <v>203</v>
      </c>
      <c r="AL480">
        <v>7</v>
      </c>
      <c r="AM480">
        <v>207</v>
      </c>
      <c r="AN480">
        <v>5</v>
      </c>
      <c r="AO480">
        <v>211</v>
      </c>
      <c r="AP480">
        <v>2</v>
      </c>
      <c r="AQ480">
        <v>212</v>
      </c>
      <c r="AR480">
        <v>2</v>
      </c>
    </row>
    <row r="481" spans="1:42" hidden="1" x14ac:dyDescent="0.2">
      <c r="A481" s="12">
        <f t="shared" si="537"/>
        <v>2003</v>
      </c>
      <c r="B481" s="13">
        <f t="shared" si="536"/>
        <v>314</v>
      </c>
      <c r="C481" s="14">
        <v>21.9</v>
      </c>
      <c r="D481" s="15">
        <v>1039</v>
      </c>
      <c r="Y481" s="19">
        <f t="shared" si="535"/>
        <v>2003</v>
      </c>
      <c r="Z481">
        <v>314</v>
      </c>
      <c r="AA481">
        <v>229</v>
      </c>
      <c r="AB481">
        <v>182</v>
      </c>
      <c r="AE481">
        <v>74</v>
      </c>
      <c r="AF481">
        <v>105</v>
      </c>
      <c r="AG481">
        <v>132</v>
      </c>
      <c r="AH481">
        <v>38</v>
      </c>
      <c r="AI481">
        <v>157</v>
      </c>
      <c r="AJ481">
        <v>18</v>
      </c>
      <c r="AK481">
        <v>168</v>
      </c>
      <c r="AL481">
        <v>5</v>
      </c>
      <c r="AM481">
        <v>173</v>
      </c>
      <c r="AN481">
        <v>2</v>
      </c>
      <c r="AO481">
        <v>175</v>
      </c>
      <c r="AP481">
        <v>2</v>
      </c>
    </row>
    <row r="482" spans="1:42" hidden="1" x14ac:dyDescent="0.2">
      <c r="A482" s="12">
        <f t="shared" si="537"/>
        <v>2004</v>
      </c>
      <c r="B482" s="13">
        <f t="shared" si="536"/>
        <v>385</v>
      </c>
      <c r="C482" s="14">
        <v>22.3</v>
      </c>
      <c r="D482" s="15">
        <v>1050</v>
      </c>
      <c r="Y482" s="19">
        <f t="shared" si="535"/>
        <v>2004</v>
      </c>
      <c r="Z482">
        <v>385</v>
      </c>
      <c r="AA482">
        <v>259</v>
      </c>
      <c r="AB482">
        <v>214</v>
      </c>
      <c r="AE482">
        <v>79</v>
      </c>
      <c r="AF482">
        <v>108</v>
      </c>
      <c r="AG482">
        <v>141</v>
      </c>
      <c r="AH482">
        <v>38</v>
      </c>
      <c r="AI482">
        <v>163</v>
      </c>
      <c r="AJ482">
        <v>16</v>
      </c>
      <c r="AK482">
        <v>181</v>
      </c>
      <c r="AL482">
        <v>7</v>
      </c>
      <c r="AM482">
        <v>186</v>
      </c>
      <c r="AN482">
        <v>4</v>
      </c>
    </row>
    <row r="483" spans="1:42" hidden="1" x14ac:dyDescent="0.2">
      <c r="A483" s="12">
        <f t="shared" si="537"/>
        <v>2005</v>
      </c>
      <c r="B483" s="13">
        <f t="shared" si="536"/>
        <v>393</v>
      </c>
      <c r="C483" s="14">
        <v>22.1</v>
      </c>
      <c r="D483" s="15">
        <v>1042</v>
      </c>
      <c r="Y483" s="19">
        <f t="shared" si="535"/>
        <v>2005</v>
      </c>
      <c r="Z483">
        <v>393</v>
      </c>
      <c r="AA483">
        <v>277</v>
      </c>
      <c r="AB483">
        <v>222</v>
      </c>
      <c r="AE483">
        <v>78</v>
      </c>
      <c r="AF483">
        <v>114</v>
      </c>
      <c r="AG483">
        <v>141</v>
      </c>
      <c r="AH483">
        <v>40</v>
      </c>
      <c r="AI483">
        <v>167</v>
      </c>
      <c r="AJ483">
        <v>16</v>
      </c>
      <c r="AK483">
        <v>177</v>
      </c>
      <c r="AL483">
        <v>8</v>
      </c>
    </row>
    <row r="484" spans="1:42" hidden="1" x14ac:dyDescent="0.2">
      <c r="A484" s="12">
        <f t="shared" si="537"/>
        <v>2006</v>
      </c>
      <c r="B484" s="13">
        <f t="shared" si="536"/>
        <v>394</v>
      </c>
      <c r="C484" s="14">
        <v>21.9</v>
      </c>
      <c r="D484" s="15">
        <v>1048</v>
      </c>
      <c r="Y484" s="19">
        <f t="shared" si="535"/>
        <v>2006</v>
      </c>
      <c r="Z484">
        <v>394</v>
      </c>
      <c r="AA484">
        <v>268</v>
      </c>
      <c r="AB484">
        <v>226</v>
      </c>
      <c r="AE484">
        <v>73</v>
      </c>
      <c r="AF484">
        <v>123</v>
      </c>
      <c r="AG484">
        <v>152</v>
      </c>
      <c r="AH484">
        <v>36</v>
      </c>
      <c r="AI484">
        <v>176</v>
      </c>
      <c r="AJ484">
        <v>8</v>
      </c>
    </row>
    <row r="485" spans="1:42" hidden="1" x14ac:dyDescent="0.2">
      <c r="A485" s="12">
        <f t="shared" si="537"/>
        <v>2007</v>
      </c>
      <c r="B485" s="13">
        <f t="shared" si="536"/>
        <v>336</v>
      </c>
      <c r="C485" s="14">
        <v>22.7</v>
      </c>
      <c r="D485" s="15">
        <v>1033</v>
      </c>
      <c r="Y485" s="19">
        <f t="shared" si="535"/>
        <v>2007</v>
      </c>
      <c r="Z485">
        <v>336</v>
      </c>
      <c r="AA485">
        <v>222</v>
      </c>
      <c r="AB485">
        <v>194</v>
      </c>
      <c r="AE485">
        <v>70</v>
      </c>
      <c r="AF485">
        <v>91</v>
      </c>
      <c r="AG485">
        <v>123</v>
      </c>
      <c r="AH485">
        <v>32</v>
      </c>
    </row>
    <row r="486" spans="1:42" hidden="1" x14ac:dyDescent="0.2">
      <c r="A486" s="12">
        <f t="shared" si="537"/>
        <v>2008</v>
      </c>
      <c r="B486" s="13">
        <f>+IF(ISNUMBER(Z486),Z486,0)</f>
        <v>466</v>
      </c>
      <c r="C486" s="14">
        <v>22.8</v>
      </c>
      <c r="D486" s="15">
        <v>1038</v>
      </c>
      <c r="Y486" s="19">
        <f t="shared" si="535"/>
        <v>2008</v>
      </c>
      <c r="Z486">
        <v>466</v>
      </c>
      <c r="AA486">
        <v>325</v>
      </c>
      <c r="AB486">
        <v>290</v>
      </c>
      <c r="AE486">
        <v>113</v>
      </c>
      <c r="AF486">
        <v>127</v>
      </c>
    </row>
    <row r="487" spans="1:42" hidden="1" x14ac:dyDescent="0.2">
      <c r="A487" s="12">
        <f t="shared" si="537"/>
        <v>2009</v>
      </c>
      <c r="B487" s="13">
        <f>+IF(ISNUMBER(Z487),Z487,0)</f>
        <v>370</v>
      </c>
      <c r="C487" s="14">
        <v>22.5</v>
      </c>
      <c r="D487" s="15">
        <v>1029</v>
      </c>
      <c r="Y487" s="19">
        <f t="shared" si="535"/>
        <v>2009</v>
      </c>
      <c r="Z487">
        <v>370</v>
      </c>
      <c r="AA487">
        <v>265</v>
      </c>
      <c r="AB487">
        <v>219</v>
      </c>
    </row>
    <row r="488" spans="1:42" hidden="1" x14ac:dyDescent="0.2">
      <c r="A488" s="12">
        <f t="shared" si="537"/>
        <v>2010</v>
      </c>
      <c r="B488" s="13">
        <f>+IF(ISNUMBER(Z488),Z488,0)</f>
        <v>455</v>
      </c>
      <c r="C488" s="14">
        <v>23</v>
      </c>
      <c r="D488" s="15">
        <v>1034</v>
      </c>
      <c r="Y488" s="19">
        <f t="shared" si="535"/>
        <v>2010</v>
      </c>
      <c r="Z488">
        <v>455</v>
      </c>
      <c r="AA488">
        <v>302</v>
      </c>
      <c r="AB488">
        <v>254</v>
      </c>
    </row>
    <row r="489" spans="1:42" hidden="1" x14ac:dyDescent="0.2">
      <c r="A489" s="12">
        <f t="shared" si="537"/>
        <v>2011</v>
      </c>
      <c r="B489" s="13">
        <f>+IF(ISNUMBER(Z489),Z489,0)</f>
        <v>437</v>
      </c>
      <c r="C489" s="14">
        <v>23.1</v>
      </c>
      <c r="D489" s="15">
        <v>1055</v>
      </c>
      <c r="Y489" s="19">
        <f t="shared" si="535"/>
        <v>2011</v>
      </c>
      <c r="Z489">
        <v>437</v>
      </c>
      <c r="AA489">
        <v>315</v>
      </c>
    </row>
    <row r="490" spans="1:42" hidden="1" x14ac:dyDescent="0.2">
      <c r="A490" s="12">
        <f t="shared" si="537"/>
        <v>2012</v>
      </c>
      <c r="B490" s="13">
        <f>+IF(ISNUMBER(Z490),Z490,0)</f>
        <v>311</v>
      </c>
      <c r="C490" s="14">
        <v>22.9</v>
      </c>
      <c r="D490" s="15">
        <v>1032</v>
      </c>
      <c r="Y490" s="19">
        <f t="shared" si="535"/>
        <v>2012</v>
      </c>
      <c r="Z490">
        <v>311</v>
      </c>
    </row>
    <row r="491" spans="1:42" hidden="1" x14ac:dyDescent="0.2">
      <c r="A491" s="22"/>
      <c r="B491" s="23"/>
      <c r="C491" s="24"/>
      <c r="D491" s="25"/>
      <c r="Y491" s="19"/>
    </row>
    <row r="492" spans="1:42" hidden="1" x14ac:dyDescent="0.2">
      <c r="Y492" s="19"/>
    </row>
    <row r="493" spans="1:42" hidden="1" x14ac:dyDescent="0.2">
      <c r="A493" s="26" t="s">
        <v>24</v>
      </c>
      <c r="B493" s="13">
        <f>AVERAGE(B475:B490)</f>
        <v>397.875</v>
      </c>
      <c r="C493" s="27">
        <f>AVERAGE(C475:C490)</f>
        <v>22.4375</v>
      </c>
      <c r="D493" s="15">
        <f>AVERAGE(D475:D490)</f>
        <v>1043</v>
      </c>
      <c r="Y493" s="19"/>
    </row>
    <row r="494" spans="1:42" hidden="1" x14ac:dyDescent="0.2">
      <c r="A494" s="28"/>
      <c r="B494" s="23"/>
      <c r="C494" s="29"/>
      <c r="D494" s="23"/>
      <c r="Y494" s="19"/>
    </row>
    <row r="495" spans="1:42" hidden="1" x14ac:dyDescent="0.2">
      <c r="A495" s="28"/>
      <c r="B495" s="23"/>
      <c r="C495" s="29"/>
      <c r="D495" s="23"/>
      <c r="Y495" s="19"/>
    </row>
    <row r="496" spans="1:42" hidden="1" x14ac:dyDescent="0.2">
      <c r="A496" s="28"/>
      <c r="B496" s="23"/>
      <c r="C496" s="29"/>
      <c r="D496" s="23"/>
      <c r="Y496" s="19"/>
    </row>
    <row r="497" spans="1:44" hidden="1" x14ac:dyDescent="0.2">
      <c r="A497" s="28"/>
      <c r="B497" s="23"/>
      <c r="C497" s="29"/>
      <c r="D497" s="2" t="str">
        <f>$D$2</f>
        <v>Section I:    Institution-wide Rates for All First-time, Full-time, Bachelor-degree-seeking Freshmen</v>
      </c>
      <c r="Y497" s="19"/>
    </row>
    <row r="498" spans="1:44" hidden="1" x14ac:dyDescent="0.2">
      <c r="Y498" s="19"/>
    </row>
    <row r="499" spans="1:44" hidden="1" x14ac:dyDescent="0.2">
      <c r="A499" t="str">
        <f>$A$4</f>
        <v>Institution : The University of Montana - Missoula</v>
      </c>
      <c r="C499" s="30"/>
      <c r="D499" s="32"/>
      <c r="Y499" s="19"/>
    </row>
    <row r="500" spans="1:44" hidden="1" x14ac:dyDescent="0.2">
      <c r="C500" s="30"/>
      <c r="D500" s="32"/>
      <c r="Y500" s="19"/>
    </row>
    <row r="501" spans="1:44" hidden="1" x14ac:dyDescent="0.2">
      <c r="A501" t="s">
        <v>36</v>
      </c>
      <c r="C501" s="30"/>
      <c r="D501" s="32"/>
      <c r="Y501" s="19"/>
    </row>
    <row r="502" spans="1:44" hidden="1" x14ac:dyDescent="0.2">
      <c r="C502" s="30"/>
      <c r="D502" s="32"/>
      <c r="Y502" s="19"/>
      <c r="AA502" t="s">
        <v>37</v>
      </c>
    </row>
    <row r="503" spans="1:44" hidden="1" x14ac:dyDescent="0.2">
      <c r="A503" s="5"/>
      <c r="B503" s="6"/>
      <c r="C503" s="5"/>
      <c r="D503" s="5"/>
      <c r="AA503" t="s">
        <v>3</v>
      </c>
      <c r="AE503" s="73" t="s">
        <v>4</v>
      </c>
      <c r="AF503" s="73"/>
      <c r="AG503" s="73"/>
      <c r="AH503" s="73"/>
      <c r="AI503" s="73"/>
      <c r="AJ503" s="73"/>
      <c r="AK503" s="73"/>
      <c r="AL503" s="73"/>
      <c r="AM503" s="73"/>
      <c r="AN503" s="73"/>
      <c r="AO503" s="73"/>
      <c r="AP503" s="73"/>
      <c r="AQ503" s="73"/>
      <c r="AR503" s="73"/>
    </row>
    <row r="504" spans="1:44" hidden="1" x14ac:dyDescent="0.2">
      <c r="A504" s="5"/>
      <c r="B504" s="7" t="s">
        <v>5</v>
      </c>
      <c r="C504" s="8" t="s">
        <v>6</v>
      </c>
      <c r="D504" s="8" t="s">
        <v>6</v>
      </c>
      <c r="Z504" t="s">
        <v>5</v>
      </c>
      <c r="AA504" t="s">
        <v>7</v>
      </c>
      <c r="AB504" t="s">
        <v>7</v>
      </c>
      <c r="AE504" t="s">
        <v>8</v>
      </c>
      <c r="AG504" t="s">
        <v>9</v>
      </c>
      <c r="AI504" t="s">
        <v>10</v>
      </c>
      <c r="AK504" s="77" t="s">
        <v>11</v>
      </c>
      <c r="AL504" s="77"/>
      <c r="AM504" s="77" t="s">
        <v>12</v>
      </c>
      <c r="AN504" s="77"/>
      <c r="AO504" s="77" t="s">
        <v>13</v>
      </c>
      <c r="AP504" s="77"/>
      <c r="AQ504" t="s">
        <v>14</v>
      </c>
    </row>
    <row r="505" spans="1:44" hidden="1" x14ac:dyDescent="0.2">
      <c r="A505" s="9" t="s">
        <v>15</v>
      </c>
      <c r="B505" s="10" t="s">
        <v>16</v>
      </c>
      <c r="C505" s="11" t="s">
        <v>17</v>
      </c>
      <c r="D505" s="11" t="s">
        <v>18</v>
      </c>
      <c r="Z505" t="s">
        <v>16</v>
      </c>
      <c r="AA505" t="s">
        <v>19</v>
      </c>
      <c r="AB505" t="s">
        <v>20</v>
      </c>
      <c r="AE505" t="s">
        <v>21</v>
      </c>
      <c r="AF505" t="s">
        <v>22</v>
      </c>
      <c r="AG505" t="s">
        <v>21</v>
      </c>
      <c r="AH505" t="s">
        <v>22</v>
      </c>
      <c r="AI505" t="s">
        <v>21</v>
      </c>
      <c r="AJ505" t="s">
        <v>22</v>
      </c>
      <c r="AK505" t="s">
        <v>21</v>
      </c>
      <c r="AL505" t="s">
        <v>22</v>
      </c>
      <c r="AM505" t="s">
        <v>21</v>
      </c>
      <c r="AN505" t="s">
        <v>22</v>
      </c>
      <c r="AO505" t="s">
        <v>21</v>
      </c>
      <c r="AP505" t="s">
        <v>22</v>
      </c>
      <c r="AQ505" t="s">
        <v>21</v>
      </c>
      <c r="AR505" t="s">
        <v>22</v>
      </c>
    </row>
    <row r="506" spans="1:44" hidden="1" x14ac:dyDescent="0.2">
      <c r="A506" s="5"/>
      <c r="B506" s="6"/>
      <c r="C506" s="5"/>
      <c r="D506" s="5"/>
      <c r="Y506" s="19"/>
    </row>
    <row r="507" spans="1:44" hidden="1" x14ac:dyDescent="0.2">
      <c r="A507" s="12" t="s">
        <v>23</v>
      </c>
      <c r="B507" s="13">
        <f>+IF(ISNUMBER(Z507),Z507,0)</f>
        <v>46</v>
      </c>
      <c r="C507" s="14">
        <v>23.8</v>
      </c>
      <c r="D507" s="15">
        <v>1141</v>
      </c>
      <c r="Y507" s="19" t="str">
        <f t="shared" ref="Y507:Y522" si="538">+A507</f>
        <v>1997</v>
      </c>
      <c r="Z507">
        <v>46</v>
      </c>
      <c r="AA507">
        <v>38</v>
      </c>
      <c r="AB507">
        <v>36</v>
      </c>
      <c r="AE507">
        <v>23</v>
      </c>
      <c r="AF507">
        <v>9</v>
      </c>
      <c r="AG507">
        <v>30</v>
      </c>
      <c r="AH507">
        <v>2</v>
      </c>
      <c r="AI507">
        <v>32</v>
      </c>
      <c r="AJ507">
        <v>0</v>
      </c>
      <c r="AK507">
        <v>33</v>
      </c>
      <c r="AL507">
        <v>0</v>
      </c>
      <c r="AM507">
        <v>33</v>
      </c>
      <c r="AN507">
        <v>0</v>
      </c>
      <c r="AO507">
        <v>33</v>
      </c>
      <c r="AP507">
        <v>0</v>
      </c>
      <c r="AQ507">
        <v>33</v>
      </c>
      <c r="AR507">
        <v>0</v>
      </c>
    </row>
    <row r="508" spans="1:44" hidden="1" x14ac:dyDescent="0.2">
      <c r="A508" s="12">
        <f t="shared" ref="A508:A522" si="539">+A507+1</f>
        <v>1998</v>
      </c>
      <c r="B508" s="13">
        <f t="shared" ref="B508:B517" si="540">+IF(ISNUMBER(Z508),Z508,0)</f>
        <v>99</v>
      </c>
      <c r="C508" s="14">
        <v>24.3</v>
      </c>
      <c r="D508" s="15">
        <v>1110</v>
      </c>
      <c r="Y508" s="19">
        <f t="shared" si="538"/>
        <v>1998</v>
      </c>
      <c r="Z508">
        <v>99</v>
      </c>
      <c r="AA508">
        <v>80</v>
      </c>
      <c r="AB508">
        <v>61</v>
      </c>
      <c r="AE508">
        <v>29</v>
      </c>
      <c r="AF508">
        <v>35</v>
      </c>
      <c r="AG508">
        <v>53</v>
      </c>
      <c r="AH508">
        <v>5</v>
      </c>
      <c r="AI508">
        <v>57</v>
      </c>
      <c r="AJ508">
        <v>0</v>
      </c>
      <c r="AK508">
        <v>59</v>
      </c>
      <c r="AL508">
        <v>1</v>
      </c>
      <c r="AM508">
        <v>59</v>
      </c>
      <c r="AN508">
        <v>1</v>
      </c>
      <c r="AO508">
        <v>59</v>
      </c>
      <c r="AP508">
        <v>1</v>
      </c>
      <c r="AQ508">
        <v>62</v>
      </c>
      <c r="AR508">
        <v>0</v>
      </c>
    </row>
    <row r="509" spans="1:44" hidden="1" x14ac:dyDescent="0.2">
      <c r="A509" s="12">
        <f t="shared" si="539"/>
        <v>1999</v>
      </c>
      <c r="B509" s="13">
        <f t="shared" si="540"/>
        <v>59</v>
      </c>
      <c r="C509" s="14">
        <v>25.5</v>
      </c>
      <c r="D509" s="15">
        <v>1191</v>
      </c>
      <c r="Y509" s="19">
        <f t="shared" si="538"/>
        <v>1999</v>
      </c>
      <c r="Z509">
        <v>59</v>
      </c>
      <c r="AA509">
        <v>51</v>
      </c>
      <c r="AB509">
        <v>39</v>
      </c>
      <c r="AE509">
        <v>31</v>
      </c>
      <c r="AF509">
        <v>8</v>
      </c>
      <c r="AG509">
        <v>39</v>
      </c>
      <c r="AH509">
        <v>3</v>
      </c>
      <c r="AI509">
        <v>41</v>
      </c>
      <c r="AJ509">
        <v>0</v>
      </c>
      <c r="AK509">
        <v>41</v>
      </c>
      <c r="AL509">
        <v>0</v>
      </c>
      <c r="AM509">
        <v>41</v>
      </c>
      <c r="AN509">
        <v>0</v>
      </c>
      <c r="AO509">
        <v>41</v>
      </c>
      <c r="AP509">
        <v>0</v>
      </c>
      <c r="AQ509">
        <v>41</v>
      </c>
      <c r="AR509">
        <v>0</v>
      </c>
    </row>
    <row r="510" spans="1:44" hidden="1" x14ac:dyDescent="0.2">
      <c r="A510" s="12">
        <f t="shared" si="539"/>
        <v>2000</v>
      </c>
      <c r="B510" s="13">
        <f t="shared" si="540"/>
        <v>151</v>
      </c>
      <c r="C510" s="14">
        <v>23.8</v>
      </c>
      <c r="D510" s="15">
        <v>1076</v>
      </c>
      <c r="Y510" s="19">
        <f t="shared" si="538"/>
        <v>2000</v>
      </c>
      <c r="Z510">
        <v>151</v>
      </c>
      <c r="AA510">
        <v>124</v>
      </c>
      <c r="AB510">
        <v>106</v>
      </c>
      <c r="AE510">
        <v>57</v>
      </c>
      <c r="AF510">
        <v>42</v>
      </c>
      <c r="AG510">
        <v>88</v>
      </c>
      <c r="AH510">
        <v>6</v>
      </c>
      <c r="AI510">
        <v>95</v>
      </c>
      <c r="AJ510">
        <v>2</v>
      </c>
      <c r="AK510">
        <v>96</v>
      </c>
      <c r="AL510">
        <v>2</v>
      </c>
      <c r="AM510">
        <v>99</v>
      </c>
      <c r="AN510">
        <v>0</v>
      </c>
      <c r="AO510">
        <v>99</v>
      </c>
      <c r="AP510">
        <v>1</v>
      </c>
      <c r="AQ510">
        <v>100</v>
      </c>
      <c r="AR510">
        <v>1</v>
      </c>
    </row>
    <row r="511" spans="1:44" hidden="1" x14ac:dyDescent="0.2">
      <c r="A511" s="12">
        <f t="shared" si="539"/>
        <v>2001</v>
      </c>
      <c r="B511" s="13">
        <f t="shared" si="540"/>
        <v>60</v>
      </c>
      <c r="C511" s="14">
        <v>25.4</v>
      </c>
      <c r="D511" s="15">
        <v>1175</v>
      </c>
      <c r="Y511" s="19">
        <f t="shared" si="538"/>
        <v>2001</v>
      </c>
      <c r="Z511">
        <v>60</v>
      </c>
      <c r="AA511">
        <v>46</v>
      </c>
      <c r="AB511">
        <v>41</v>
      </c>
      <c r="AE511">
        <v>31</v>
      </c>
      <c r="AF511">
        <v>13</v>
      </c>
      <c r="AG511">
        <v>40</v>
      </c>
      <c r="AH511">
        <v>2</v>
      </c>
      <c r="AI511">
        <v>43</v>
      </c>
      <c r="AJ511">
        <v>0</v>
      </c>
      <c r="AK511">
        <v>43</v>
      </c>
      <c r="AL511">
        <v>0</v>
      </c>
      <c r="AM511">
        <v>44</v>
      </c>
      <c r="AN511">
        <v>0</v>
      </c>
      <c r="AO511">
        <v>44</v>
      </c>
      <c r="AP511">
        <v>0</v>
      </c>
      <c r="AQ511">
        <v>44</v>
      </c>
      <c r="AR511">
        <v>0</v>
      </c>
    </row>
    <row r="512" spans="1:44" hidden="1" x14ac:dyDescent="0.2">
      <c r="A512" s="12">
        <f t="shared" si="539"/>
        <v>2002</v>
      </c>
      <c r="B512" s="13">
        <f t="shared" si="540"/>
        <v>58</v>
      </c>
      <c r="C512" s="14">
        <v>26.6</v>
      </c>
      <c r="D512" s="15">
        <v>1176</v>
      </c>
      <c r="Y512" s="19">
        <f t="shared" si="538"/>
        <v>2002</v>
      </c>
      <c r="Z512">
        <v>58</v>
      </c>
      <c r="AA512">
        <v>52</v>
      </c>
      <c r="AB512">
        <v>45</v>
      </c>
      <c r="AE512">
        <v>29</v>
      </c>
      <c r="AF512">
        <v>16</v>
      </c>
      <c r="AG512">
        <v>41</v>
      </c>
      <c r="AH512">
        <v>3</v>
      </c>
      <c r="AI512">
        <v>44</v>
      </c>
      <c r="AJ512">
        <v>1</v>
      </c>
      <c r="AK512">
        <v>44</v>
      </c>
      <c r="AL512">
        <v>0</v>
      </c>
      <c r="AM512">
        <v>44</v>
      </c>
      <c r="AN512">
        <v>1</v>
      </c>
      <c r="AO512">
        <v>44</v>
      </c>
      <c r="AP512">
        <v>1</v>
      </c>
      <c r="AQ512">
        <v>45</v>
      </c>
      <c r="AR512">
        <v>0</v>
      </c>
    </row>
    <row r="513" spans="1:42" hidden="1" x14ac:dyDescent="0.2">
      <c r="A513" s="12">
        <f t="shared" si="539"/>
        <v>2003</v>
      </c>
      <c r="B513" s="13">
        <f t="shared" si="540"/>
        <v>159</v>
      </c>
      <c r="C513" s="14">
        <v>24.6</v>
      </c>
      <c r="D513" s="15">
        <v>1141</v>
      </c>
      <c r="Y513" s="19">
        <f t="shared" si="538"/>
        <v>2003</v>
      </c>
      <c r="Z513">
        <v>159</v>
      </c>
      <c r="AA513">
        <v>118</v>
      </c>
      <c r="AB513">
        <v>107</v>
      </c>
      <c r="AE513">
        <v>67</v>
      </c>
      <c r="AF513">
        <v>41</v>
      </c>
      <c r="AG513">
        <v>101</v>
      </c>
      <c r="AH513">
        <v>5</v>
      </c>
      <c r="AI513">
        <v>104</v>
      </c>
      <c r="AJ513">
        <v>5</v>
      </c>
      <c r="AK513">
        <v>106</v>
      </c>
      <c r="AL513">
        <v>3</v>
      </c>
      <c r="AM513">
        <v>107</v>
      </c>
      <c r="AN513">
        <v>2</v>
      </c>
      <c r="AO513">
        <v>109</v>
      </c>
      <c r="AP513">
        <v>0</v>
      </c>
    </row>
    <row r="514" spans="1:42" hidden="1" x14ac:dyDescent="0.2">
      <c r="A514" s="12">
        <f t="shared" si="539"/>
        <v>2004</v>
      </c>
      <c r="B514" s="13">
        <f t="shared" si="540"/>
        <v>137</v>
      </c>
      <c r="C514" s="14">
        <v>25.1</v>
      </c>
      <c r="D514" s="15">
        <v>1156</v>
      </c>
      <c r="Y514" s="19">
        <f t="shared" si="538"/>
        <v>2004</v>
      </c>
      <c r="Z514">
        <v>137</v>
      </c>
      <c r="AA514">
        <v>119</v>
      </c>
      <c r="AB514">
        <v>100</v>
      </c>
      <c r="AE514">
        <v>68</v>
      </c>
      <c r="AF514">
        <v>28</v>
      </c>
      <c r="AG514">
        <v>96</v>
      </c>
      <c r="AH514">
        <v>1</v>
      </c>
      <c r="AI514">
        <v>98</v>
      </c>
      <c r="AJ514">
        <v>0</v>
      </c>
      <c r="AK514">
        <v>98</v>
      </c>
      <c r="AL514">
        <v>1</v>
      </c>
      <c r="AM514">
        <v>99</v>
      </c>
      <c r="AN514">
        <v>2</v>
      </c>
    </row>
    <row r="515" spans="1:42" hidden="1" x14ac:dyDescent="0.2">
      <c r="A515" s="12">
        <f t="shared" si="539"/>
        <v>2005</v>
      </c>
      <c r="B515" s="13">
        <f t="shared" si="540"/>
        <v>153</v>
      </c>
      <c r="C515" s="14">
        <v>25.4</v>
      </c>
      <c r="D515" s="15">
        <v>1179</v>
      </c>
      <c r="Y515" s="19">
        <f t="shared" si="538"/>
        <v>2005</v>
      </c>
      <c r="Z515">
        <v>153</v>
      </c>
      <c r="AA515">
        <v>126</v>
      </c>
      <c r="AB515">
        <v>117</v>
      </c>
      <c r="AE515">
        <v>73</v>
      </c>
      <c r="AF515">
        <v>37</v>
      </c>
      <c r="AG515">
        <v>102</v>
      </c>
      <c r="AH515">
        <v>7</v>
      </c>
      <c r="AI515">
        <v>109</v>
      </c>
      <c r="AJ515">
        <v>3</v>
      </c>
      <c r="AK515">
        <v>110</v>
      </c>
      <c r="AL515">
        <v>4</v>
      </c>
    </row>
    <row r="516" spans="1:42" hidden="1" x14ac:dyDescent="0.2">
      <c r="A516" s="12">
        <f t="shared" si="539"/>
        <v>2006</v>
      </c>
      <c r="B516" s="13">
        <f t="shared" si="540"/>
        <v>132</v>
      </c>
      <c r="C516" s="14">
        <v>26.1</v>
      </c>
      <c r="D516" s="15">
        <v>1197</v>
      </c>
      <c r="Y516" s="19">
        <f t="shared" si="538"/>
        <v>2006</v>
      </c>
      <c r="Z516">
        <v>132</v>
      </c>
      <c r="AA516">
        <v>112</v>
      </c>
      <c r="AB516">
        <v>100</v>
      </c>
      <c r="AE516">
        <v>58</v>
      </c>
      <c r="AF516">
        <v>35</v>
      </c>
      <c r="AG516">
        <v>87</v>
      </c>
      <c r="AH516">
        <v>7</v>
      </c>
      <c r="AI516">
        <v>91</v>
      </c>
      <c r="AJ516">
        <v>2</v>
      </c>
    </row>
    <row r="517" spans="1:42" hidden="1" x14ac:dyDescent="0.2">
      <c r="A517" s="12">
        <f t="shared" si="539"/>
        <v>2007</v>
      </c>
      <c r="B517" s="13">
        <f t="shared" si="540"/>
        <v>166</v>
      </c>
      <c r="C517" s="14">
        <v>24.8</v>
      </c>
      <c r="D517" s="15">
        <v>1127</v>
      </c>
      <c r="Y517" s="19">
        <f t="shared" si="538"/>
        <v>2007</v>
      </c>
      <c r="Z517">
        <v>166</v>
      </c>
      <c r="AA517">
        <v>139</v>
      </c>
      <c r="AB517">
        <v>126</v>
      </c>
      <c r="AE517">
        <v>67</v>
      </c>
      <c r="AF517">
        <v>43</v>
      </c>
      <c r="AG517">
        <v>101</v>
      </c>
      <c r="AH517">
        <v>12</v>
      </c>
    </row>
    <row r="518" spans="1:42" hidden="1" x14ac:dyDescent="0.2">
      <c r="A518" s="12">
        <f t="shared" si="539"/>
        <v>2008</v>
      </c>
      <c r="B518" s="13">
        <f>+IF(ISNUMBER(Z518),Z518,0)</f>
        <v>96</v>
      </c>
      <c r="C518" s="14">
        <v>26.1</v>
      </c>
      <c r="D518" s="15">
        <v>1172</v>
      </c>
      <c r="Y518" s="19">
        <f t="shared" si="538"/>
        <v>2008</v>
      </c>
      <c r="Z518">
        <v>96</v>
      </c>
      <c r="AA518">
        <v>83</v>
      </c>
      <c r="AB518">
        <v>78</v>
      </c>
      <c r="AE518">
        <v>56</v>
      </c>
      <c r="AF518">
        <v>16</v>
      </c>
    </row>
    <row r="519" spans="1:42" hidden="1" x14ac:dyDescent="0.2">
      <c r="A519" s="12">
        <f t="shared" si="539"/>
        <v>2009</v>
      </c>
      <c r="B519" s="13">
        <f>+IF(ISNUMBER(Z519),Z519,0)</f>
        <v>168</v>
      </c>
      <c r="C519" s="14">
        <v>26.5</v>
      </c>
      <c r="D519" s="15">
        <v>1194</v>
      </c>
      <c r="Y519" s="19">
        <f t="shared" si="538"/>
        <v>2009</v>
      </c>
      <c r="Z519">
        <v>168</v>
      </c>
      <c r="AA519">
        <v>147</v>
      </c>
      <c r="AB519">
        <v>133</v>
      </c>
    </row>
    <row r="520" spans="1:42" hidden="1" x14ac:dyDescent="0.2">
      <c r="A520" s="12">
        <f t="shared" si="539"/>
        <v>2010</v>
      </c>
      <c r="B520" s="13">
        <f>+IF(ISNUMBER(Z520),Z520,0)</f>
        <v>164</v>
      </c>
      <c r="C520" s="14">
        <v>26.5</v>
      </c>
      <c r="D520" s="15">
        <v>1197</v>
      </c>
      <c r="Y520" s="19">
        <f t="shared" si="538"/>
        <v>2010</v>
      </c>
      <c r="Z520">
        <v>164</v>
      </c>
      <c r="AA520">
        <v>136</v>
      </c>
      <c r="AB520">
        <v>115</v>
      </c>
    </row>
    <row r="521" spans="1:42" hidden="1" x14ac:dyDescent="0.2">
      <c r="A521" s="12">
        <f t="shared" si="539"/>
        <v>2011</v>
      </c>
      <c r="B521" s="13">
        <f>+IF(ISNUMBER(Z521),Z521,0)</f>
        <v>141</v>
      </c>
      <c r="C521" s="14">
        <v>27</v>
      </c>
      <c r="D521" s="15">
        <v>1183</v>
      </c>
      <c r="Y521" s="19">
        <f t="shared" si="538"/>
        <v>2011</v>
      </c>
      <c r="Z521">
        <v>141</v>
      </c>
      <c r="AA521">
        <v>119</v>
      </c>
    </row>
    <row r="522" spans="1:42" hidden="1" x14ac:dyDescent="0.2">
      <c r="A522" s="12">
        <f t="shared" si="539"/>
        <v>2012</v>
      </c>
      <c r="B522" s="13">
        <f>+IF(ISNUMBER(Z522),Z522,0)</f>
        <v>99</v>
      </c>
      <c r="C522" s="14">
        <v>27.8</v>
      </c>
      <c r="D522" s="15">
        <v>1214</v>
      </c>
      <c r="Y522" s="19">
        <f t="shared" si="538"/>
        <v>2012</v>
      </c>
      <c r="Z522">
        <v>99</v>
      </c>
    </row>
    <row r="523" spans="1:42" hidden="1" x14ac:dyDescent="0.2">
      <c r="A523" s="45"/>
      <c r="B523" s="23"/>
      <c r="C523" s="24"/>
      <c r="D523" s="25"/>
      <c r="Y523" s="19"/>
    </row>
    <row r="524" spans="1:42" hidden="1" x14ac:dyDescent="0.2">
      <c r="Y524" s="19"/>
    </row>
    <row r="525" spans="1:42" hidden="1" x14ac:dyDescent="0.2">
      <c r="A525" s="26" t="s">
        <v>24</v>
      </c>
      <c r="B525" s="13">
        <f>AVERAGE(B507:B522)</f>
        <v>118</v>
      </c>
      <c r="C525" s="27">
        <f>AVERAGE(C507:C522)</f>
        <v>25.581250000000001</v>
      </c>
      <c r="D525" s="15">
        <f>AVERAGE(D507:D522)</f>
        <v>1164.3125</v>
      </c>
      <c r="Y525" s="19"/>
    </row>
    <row r="526" spans="1:42" hidden="1" x14ac:dyDescent="0.2">
      <c r="A526" s="28"/>
      <c r="B526" s="23"/>
      <c r="C526" s="29"/>
      <c r="D526" s="23"/>
      <c r="Y526" s="19"/>
    </row>
    <row r="527" spans="1:42" hidden="1" x14ac:dyDescent="0.2">
      <c r="C527" s="30"/>
      <c r="D527" s="32"/>
      <c r="Y527" s="19"/>
    </row>
    <row r="528" spans="1:42" hidden="1" x14ac:dyDescent="0.2">
      <c r="C528" s="30"/>
      <c r="D528" s="32"/>
      <c r="Y528" s="19"/>
    </row>
    <row r="529" spans="1:44" hidden="1" x14ac:dyDescent="0.2">
      <c r="C529" s="30"/>
      <c r="D529" s="2" t="str">
        <f>$D$2</f>
        <v>Section I:    Institution-wide Rates for All First-time, Full-time, Bachelor-degree-seeking Freshmen</v>
      </c>
      <c r="Y529" s="19"/>
    </row>
    <row r="530" spans="1:44" hidden="1" x14ac:dyDescent="0.2">
      <c r="C530" s="30"/>
      <c r="D530" s="32"/>
      <c r="Y530" s="19"/>
    </row>
    <row r="531" spans="1:44" hidden="1" x14ac:dyDescent="0.2">
      <c r="A531" t="str">
        <f>$A$4</f>
        <v>Institution : The University of Montana - Missoula</v>
      </c>
      <c r="C531" s="30"/>
      <c r="D531" s="32"/>
      <c r="Y531" s="19"/>
    </row>
    <row r="532" spans="1:44" hidden="1" x14ac:dyDescent="0.2">
      <c r="C532" s="30"/>
      <c r="D532" s="32"/>
      <c r="Y532" s="19"/>
    </row>
    <row r="533" spans="1:44" hidden="1" x14ac:dyDescent="0.2">
      <c r="A533" t="s">
        <v>38</v>
      </c>
      <c r="C533" s="30"/>
      <c r="D533" s="32"/>
      <c r="Y533" s="19"/>
    </row>
    <row r="534" spans="1:44" hidden="1" x14ac:dyDescent="0.2">
      <c r="C534" s="30"/>
      <c r="D534" s="32"/>
      <c r="Y534" s="19"/>
    </row>
    <row r="535" spans="1:44" hidden="1" x14ac:dyDescent="0.2">
      <c r="A535" s="5"/>
      <c r="B535" s="6"/>
      <c r="C535" s="36"/>
      <c r="D535" s="37"/>
      <c r="Y535"/>
      <c r="AA535" t="s">
        <v>3</v>
      </c>
      <c r="AE535" s="73" t="s">
        <v>4</v>
      </c>
      <c r="AF535" s="73"/>
      <c r="AG535" s="73"/>
      <c r="AH535" s="73"/>
      <c r="AI535" s="73"/>
      <c r="AJ535" s="73"/>
      <c r="AK535" s="73"/>
      <c r="AL535" s="73"/>
      <c r="AM535" s="73"/>
      <c r="AN535" s="73"/>
      <c r="AO535" s="73"/>
      <c r="AP535" s="73"/>
      <c r="AQ535" s="73"/>
      <c r="AR535" s="73"/>
    </row>
    <row r="536" spans="1:44" hidden="1" x14ac:dyDescent="0.2">
      <c r="A536" s="5"/>
      <c r="B536" s="7" t="s">
        <v>5</v>
      </c>
      <c r="C536" s="7" t="s">
        <v>39</v>
      </c>
      <c r="D536" s="38" t="s">
        <v>6</v>
      </c>
      <c r="Y536" t="s">
        <v>5</v>
      </c>
      <c r="Z536" t="s">
        <v>7</v>
      </c>
      <c r="AA536" t="s">
        <v>7</v>
      </c>
      <c r="AB536" t="s">
        <v>8</v>
      </c>
      <c r="AF536" t="s">
        <v>9</v>
      </c>
      <c r="AH536" t="s">
        <v>10</v>
      </c>
      <c r="AJ536" s="77" t="s">
        <v>11</v>
      </c>
      <c r="AK536" s="77"/>
      <c r="AL536" s="77" t="s">
        <v>12</v>
      </c>
      <c r="AM536" s="77"/>
      <c r="AN536" s="77" t="s">
        <v>13</v>
      </c>
      <c r="AO536" s="77"/>
      <c r="AP536" t="s">
        <v>14</v>
      </c>
    </row>
    <row r="537" spans="1:44" hidden="1" x14ac:dyDescent="0.2">
      <c r="A537" s="9" t="s">
        <v>15</v>
      </c>
      <c r="B537" s="10" t="s">
        <v>16</v>
      </c>
      <c r="C537" s="10" t="s">
        <v>40</v>
      </c>
      <c r="D537" s="39" t="s">
        <v>17</v>
      </c>
      <c r="Y537" t="s">
        <v>16</v>
      </c>
      <c r="Z537" t="s">
        <v>19</v>
      </c>
      <c r="AA537" t="s">
        <v>20</v>
      </c>
      <c r="AB537" t="s">
        <v>21</v>
      </c>
      <c r="AE537" t="s">
        <v>22</v>
      </c>
      <c r="AF537" t="s">
        <v>21</v>
      </c>
      <c r="AG537" t="s">
        <v>22</v>
      </c>
      <c r="AH537" t="s">
        <v>21</v>
      </c>
      <c r="AI537" t="s">
        <v>22</v>
      </c>
      <c r="AJ537" t="s">
        <v>21</v>
      </c>
      <c r="AK537" t="s">
        <v>22</v>
      </c>
      <c r="AL537" t="s">
        <v>21</v>
      </c>
      <c r="AM537" t="s">
        <v>22</v>
      </c>
      <c r="AN537" t="s">
        <v>21</v>
      </c>
      <c r="AO537" t="s">
        <v>22</v>
      </c>
      <c r="AP537" t="s">
        <v>21</v>
      </c>
      <c r="AQ537" t="s">
        <v>22</v>
      </c>
    </row>
    <row r="538" spans="1:44" hidden="1" x14ac:dyDescent="0.2">
      <c r="A538" s="5"/>
      <c r="B538" s="6"/>
      <c r="C538" s="6"/>
      <c r="D538" s="36"/>
      <c r="Y538" s="19"/>
    </row>
    <row r="539" spans="1:44" hidden="1" x14ac:dyDescent="0.2">
      <c r="A539" s="9">
        <v>1997</v>
      </c>
      <c r="B539" s="13">
        <f t="shared" ref="B539:B550" si="541">+Y539</f>
        <v>558</v>
      </c>
      <c r="C539" s="40">
        <f t="shared" ref="C539:C554" si="542">+B443/B475</f>
        <v>2.1005917159763312</v>
      </c>
      <c r="D539" s="14">
        <f t="shared" ref="D539" si="543">+C443-C475</f>
        <v>9.9999999999997868E-2</v>
      </c>
      <c r="Y539" s="19">
        <f t="shared" ref="Y539:AQ539" si="544">+(Z443-Z475)</f>
        <v>558</v>
      </c>
      <c r="Z539">
        <f t="shared" si="544"/>
        <v>393</v>
      </c>
      <c r="AA539">
        <f t="shared" si="544"/>
        <v>317</v>
      </c>
      <c r="AB539">
        <f t="shared" ref="AB539:AB550" si="545">+(AE443-AE475)</f>
        <v>81</v>
      </c>
      <c r="AE539">
        <f t="shared" si="544"/>
        <v>211</v>
      </c>
      <c r="AF539">
        <f t="shared" si="544"/>
        <v>216</v>
      </c>
      <c r="AG539">
        <f t="shared" si="544"/>
        <v>73</v>
      </c>
      <c r="AH539">
        <f t="shared" si="544"/>
        <v>245</v>
      </c>
      <c r="AI539">
        <f t="shared" si="544"/>
        <v>49</v>
      </c>
      <c r="AJ539">
        <f t="shared" si="544"/>
        <v>265</v>
      </c>
      <c r="AK539">
        <f t="shared" si="544"/>
        <v>25</v>
      </c>
      <c r="AL539">
        <f t="shared" si="544"/>
        <v>269</v>
      </c>
      <c r="AM539">
        <f t="shared" si="544"/>
        <v>23</v>
      </c>
      <c r="AN539">
        <f t="shared" si="544"/>
        <v>269</v>
      </c>
      <c r="AO539">
        <f t="shared" si="544"/>
        <v>17</v>
      </c>
      <c r="AP539">
        <f t="shared" si="544"/>
        <v>289</v>
      </c>
      <c r="AQ539">
        <f t="shared" si="544"/>
        <v>14</v>
      </c>
    </row>
    <row r="540" spans="1:44" hidden="1" x14ac:dyDescent="0.2">
      <c r="A540" s="9">
        <f t="shared" ref="A540:A550" si="546">+A539+1</f>
        <v>1998</v>
      </c>
      <c r="B540" s="13">
        <f t="shared" si="541"/>
        <v>655</v>
      </c>
      <c r="C540" s="40">
        <f t="shared" si="542"/>
        <v>2.7191601049868765</v>
      </c>
      <c r="D540" s="14">
        <f t="shared" ref="D540" si="547">+C444-C476</f>
        <v>0.10000000000000142</v>
      </c>
      <c r="Y540" s="19">
        <f t="shared" ref="Y540:AQ540" si="548">+(Z444-Z476)</f>
        <v>655</v>
      </c>
      <c r="Z540">
        <f t="shared" si="548"/>
        <v>437</v>
      </c>
      <c r="AA540">
        <f t="shared" si="548"/>
        <v>375</v>
      </c>
      <c r="AB540">
        <f t="shared" si="545"/>
        <v>120</v>
      </c>
      <c r="AE540">
        <f t="shared" si="548"/>
        <v>207</v>
      </c>
      <c r="AF540">
        <f t="shared" si="548"/>
        <v>209</v>
      </c>
      <c r="AG540">
        <f t="shared" si="548"/>
        <v>106</v>
      </c>
      <c r="AH540">
        <f t="shared" si="548"/>
        <v>251</v>
      </c>
      <c r="AI540">
        <f t="shared" si="548"/>
        <v>64</v>
      </c>
      <c r="AJ540">
        <f t="shared" si="548"/>
        <v>275</v>
      </c>
      <c r="AK540">
        <f t="shared" si="548"/>
        <v>39</v>
      </c>
      <c r="AL540">
        <f t="shared" si="548"/>
        <v>288</v>
      </c>
      <c r="AM540">
        <f t="shared" si="548"/>
        <v>22</v>
      </c>
      <c r="AN540">
        <f t="shared" si="548"/>
        <v>291</v>
      </c>
      <c r="AO540">
        <f t="shared" si="548"/>
        <v>19</v>
      </c>
      <c r="AP540">
        <f t="shared" si="548"/>
        <v>314</v>
      </c>
      <c r="AQ540">
        <f t="shared" si="548"/>
        <v>13</v>
      </c>
    </row>
    <row r="541" spans="1:44" hidden="1" x14ac:dyDescent="0.2">
      <c r="A541" s="9">
        <f t="shared" si="546"/>
        <v>1999</v>
      </c>
      <c r="B541" s="13">
        <f t="shared" si="541"/>
        <v>653</v>
      </c>
      <c r="C541" s="40">
        <f t="shared" si="542"/>
        <v>2.4773755656108598</v>
      </c>
      <c r="D541" s="14">
        <f t="shared" ref="D541" si="549">+C445-C477</f>
        <v>0.60000000000000142</v>
      </c>
      <c r="Y541" s="19">
        <f t="shared" ref="Y541:AQ541" si="550">+(Z445-Z477)</f>
        <v>653</v>
      </c>
      <c r="Z541">
        <f t="shared" si="550"/>
        <v>428</v>
      </c>
      <c r="AA541">
        <f t="shared" si="550"/>
        <v>360</v>
      </c>
      <c r="AB541">
        <f t="shared" si="545"/>
        <v>117</v>
      </c>
      <c r="AE541">
        <f t="shared" si="550"/>
        <v>226</v>
      </c>
      <c r="AF541">
        <f t="shared" si="550"/>
        <v>239</v>
      </c>
      <c r="AG541">
        <f t="shared" si="550"/>
        <v>88</v>
      </c>
      <c r="AH541">
        <f t="shared" si="550"/>
        <v>285</v>
      </c>
      <c r="AI541">
        <f t="shared" si="550"/>
        <v>49</v>
      </c>
      <c r="AJ541">
        <f t="shared" si="550"/>
        <v>294</v>
      </c>
      <c r="AK541">
        <f t="shared" si="550"/>
        <v>33</v>
      </c>
      <c r="AL541">
        <f t="shared" si="550"/>
        <v>308</v>
      </c>
      <c r="AM541">
        <f t="shared" si="550"/>
        <v>26</v>
      </c>
      <c r="AN541">
        <f t="shared" si="550"/>
        <v>313</v>
      </c>
      <c r="AO541">
        <f t="shared" si="550"/>
        <v>20</v>
      </c>
      <c r="AP541">
        <f t="shared" si="550"/>
        <v>329</v>
      </c>
      <c r="AQ541">
        <f t="shared" si="550"/>
        <v>18</v>
      </c>
    </row>
    <row r="542" spans="1:44" hidden="1" x14ac:dyDescent="0.2">
      <c r="A542" s="9">
        <f t="shared" si="546"/>
        <v>2000</v>
      </c>
      <c r="B542" s="13">
        <f t="shared" si="541"/>
        <v>813</v>
      </c>
      <c r="C542" s="40">
        <f t="shared" si="542"/>
        <v>3.3497109826589595</v>
      </c>
      <c r="D542" s="14">
        <f t="shared" ref="D542" si="551">+C446-C478</f>
        <v>-0.29999999999999716</v>
      </c>
      <c r="Y542" s="19">
        <f t="shared" ref="Y542:AQ542" si="552">+(Z446-Z478)</f>
        <v>813</v>
      </c>
      <c r="Z542">
        <f t="shared" si="552"/>
        <v>535</v>
      </c>
      <c r="AA542">
        <f t="shared" si="552"/>
        <v>455</v>
      </c>
      <c r="AB542">
        <f t="shared" si="545"/>
        <v>128</v>
      </c>
      <c r="AE542">
        <f t="shared" si="552"/>
        <v>263</v>
      </c>
      <c r="AF542">
        <f t="shared" si="552"/>
        <v>260</v>
      </c>
      <c r="AG542">
        <f t="shared" si="552"/>
        <v>112</v>
      </c>
      <c r="AH542">
        <f t="shared" si="552"/>
        <v>299</v>
      </c>
      <c r="AI542">
        <f t="shared" si="552"/>
        <v>65</v>
      </c>
      <c r="AJ542">
        <f t="shared" si="552"/>
        <v>322</v>
      </c>
      <c r="AK542">
        <f t="shared" si="552"/>
        <v>43</v>
      </c>
      <c r="AL542">
        <f t="shared" si="552"/>
        <v>346</v>
      </c>
      <c r="AM542">
        <f t="shared" si="552"/>
        <v>14</v>
      </c>
      <c r="AN542">
        <f t="shared" si="552"/>
        <v>350</v>
      </c>
      <c r="AO542">
        <f t="shared" si="552"/>
        <v>10</v>
      </c>
      <c r="AP542">
        <f t="shared" si="552"/>
        <v>363</v>
      </c>
      <c r="AQ542">
        <f t="shared" si="552"/>
        <v>12</v>
      </c>
    </row>
    <row r="543" spans="1:44" hidden="1" x14ac:dyDescent="0.2">
      <c r="A543" s="9">
        <f t="shared" si="546"/>
        <v>2001</v>
      </c>
      <c r="B543" s="13">
        <f t="shared" si="541"/>
        <v>747</v>
      </c>
      <c r="C543" s="40">
        <f t="shared" si="542"/>
        <v>2.7659574468085109</v>
      </c>
      <c r="D543" s="14">
        <f t="shared" ref="D543" si="553">+C447-C479</f>
        <v>-0.29999999999999716</v>
      </c>
      <c r="Y543" s="19">
        <f t="shared" ref="Y543:AQ543" si="554">+(Z447-Z479)</f>
        <v>747</v>
      </c>
      <c r="Z543">
        <f t="shared" si="554"/>
        <v>502</v>
      </c>
      <c r="AA543">
        <f t="shared" si="554"/>
        <v>415</v>
      </c>
      <c r="AB543">
        <f t="shared" si="545"/>
        <v>114</v>
      </c>
      <c r="AE543">
        <f t="shared" si="554"/>
        <v>264</v>
      </c>
      <c r="AF543">
        <f t="shared" si="554"/>
        <v>260</v>
      </c>
      <c r="AG543">
        <f t="shared" si="554"/>
        <v>104</v>
      </c>
      <c r="AH543">
        <f t="shared" si="554"/>
        <v>314</v>
      </c>
      <c r="AI543">
        <f t="shared" si="554"/>
        <v>60</v>
      </c>
      <c r="AJ543">
        <f t="shared" si="554"/>
        <v>330</v>
      </c>
      <c r="AK543">
        <f t="shared" si="554"/>
        <v>38</v>
      </c>
      <c r="AL543">
        <f t="shared" si="554"/>
        <v>341</v>
      </c>
      <c r="AM543">
        <f t="shared" si="554"/>
        <v>30</v>
      </c>
      <c r="AN543">
        <f t="shared" si="554"/>
        <v>341</v>
      </c>
      <c r="AO543">
        <f t="shared" si="554"/>
        <v>34</v>
      </c>
      <c r="AP543">
        <f t="shared" si="554"/>
        <v>353</v>
      </c>
      <c r="AQ543">
        <f t="shared" si="554"/>
        <v>15</v>
      </c>
    </row>
    <row r="544" spans="1:44" hidden="1" x14ac:dyDescent="0.2">
      <c r="A544" s="9">
        <f t="shared" si="546"/>
        <v>2002</v>
      </c>
      <c r="B544" s="13">
        <f t="shared" si="541"/>
        <v>786</v>
      </c>
      <c r="C544" s="40">
        <f t="shared" si="542"/>
        <v>2.9359605911330049</v>
      </c>
      <c r="D544" s="14">
        <f t="shared" ref="D544" si="555">+C448-C480</f>
        <v>0.10000000000000142</v>
      </c>
      <c r="Y544" s="19">
        <f t="shared" ref="Y544:AQ544" si="556">+(Z448-Z480)</f>
        <v>786</v>
      </c>
      <c r="Z544">
        <f t="shared" si="556"/>
        <v>527</v>
      </c>
      <c r="AA544">
        <f t="shared" si="556"/>
        <v>410</v>
      </c>
      <c r="AB544">
        <f t="shared" si="545"/>
        <v>111</v>
      </c>
      <c r="AE544">
        <f t="shared" si="556"/>
        <v>225</v>
      </c>
      <c r="AF544">
        <f t="shared" si="556"/>
        <v>223</v>
      </c>
      <c r="AG544">
        <f t="shared" si="556"/>
        <v>112</v>
      </c>
      <c r="AH544">
        <f t="shared" si="556"/>
        <v>279</v>
      </c>
      <c r="AI544">
        <f t="shared" si="556"/>
        <v>51</v>
      </c>
      <c r="AJ544">
        <f t="shared" si="556"/>
        <v>295</v>
      </c>
      <c r="AK544">
        <f t="shared" si="556"/>
        <v>45</v>
      </c>
      <c r="AL544">
        <f t="shared" si="556"/>
        <v>311</v>
      </c>
      <c r="AM544">
        <f t="shared" si="556"/>
        <v>30</v>
      </c>
      <c r="AN544">
        <f t="shared" si="556"/>
        <v>328</v>
      </c>
      <c r="AO544">
        <f t="shared" si="556"/>
        <v>25</v>
      </c>
      <c r="AP544">
        <f t="shared" si="556"/>
        <v>332</v>
      </c>
      <c r="AQ544">
        <f t="shared" si="556"/>
        <v>25</v>
      </c>
    </row>
    <row r="545" spans="1:41" hidden="1" x14ac:dyDescent="0.2">
      <c r="A545" s="9">
        <f t="shared" si="546"/>
        <v>2003</v>
      </c>
      <c r="B545" s="13">
        <f t="shared" si="541"/>
        <v>838</v>
      </c>
      <c r="C545" s="40">
        <f t="shared" si="542"/>
        <v>3.6687898089171975</v>
      </c>
      <c r="D545" s="14">
        <f t="shared" ref="D545" si="557">+C449-C481</f>
        <v>0.40000000000000213</v>
      </c>
      <c r="Y545" s="19">
        <f t="shared" ref="Y545:AO545" si="558">+(Z449-Z481)</f>
        <v>838</v>
      </c>
      <c r="Z545">
        <f t="shared" si="558"/>
        <v>552</v>
      </c>
      <c r="AA545">
        <f t="shared" si="558"/>
        <v>470</v>
      </c>
      <c r="AB545">
        <f t="shared" si="545"/>
        <v>114</v>
      </c>
      <c r="AE545">
        <f t="shared" si="558"/>
        <v>283</v>
      </c>
      <c r="AF545">
        <f t="shared" si="558"/>
        <v>254</v>
      </c>
      <c r="AG545">
        <f t="shared" si="558"/>
        <v>129</v>
      </c>
      <c r="AH545">
        <f t="shared" si="558"/>
        <v>305</v>
      </c>
      <c r="AI545">
        <f t="shared" si="558"/>
        <v>74</v>
      </c>
      <c r="AJ545">
        <f t="shared" si="558"/>
        <v>334</v>
      </c>
      <c r="AK545">
        <f t="shared" si="558"/>
        <v>54</v>
      </c>
      <c r="AL545">
        <f t="shared" si="558"/>
        <v>353</v>
      </c>
      <c r="AM545">
        <f t="shared" si="558"/>
        <v>29</v>
      </c>
      <c r="AN545">
        <f t="shared" si="558"/>
        <v>363</v>
      </c>
      <c r="AO545">
        <f t="shared" si="558"/>
        <v>20</v>
      </c>
    </row>
    <row r="546" spans="1:41" hidden="1" x14ac:dyDescent="0.2">
      <c r="A546" s="9">
        <f t="shared" si="546"/>
        <v>2004</v>
      </c>
      <c r="B546" s="13">
        <f t="shared" si="541"/>
        <v>745</v>
      </c>
      <c r="C546" s="40">
        <f t="shared" si="542"/>
        <v>2.9350649350649349</v>
      </c>
      <c r="D546" s="14">
        <f t="shared" ref="D546" si="559">+C450-C482</f>
        <v>-0.19999999999999929</v>
      </c>
      <c r="Y546" s="19">
        <f t="shared" ref="Y546:AM546" si="560">+(Z450-Z482)</f>
        <v>745</v>
      </c>
      <c r="Z546">
        <f t="shared" si="560"/>
        <v>522</v>
      </c>
      <c r="AA546">
        <f t="shared" si="560"/>
        <v>409</v>
      </c>
      <c r="AB546">
        <f t="shared" si="545"/>
        <v>109</v>
      </c>
      <c r="AE546">
        <f t="shared" si="560"/>
        <v>259</v>
      </c>
      <c r="AF546">
        <f t="shared" si="560"/>
        <v>251</v>
      </c>
      <c r="AG546">
        <f t="shared" si="560"/>
        <v>105</v>
      </c>
      <c r="AH546">
        <f t="shared" si="560"/>
        <v>294</v>
      </c>
      <c r="AI546">
        <f t="shared" si="560"/>
        <v>56</v>
      </c>
      <c r="AJ546">
        <f t="shared" si="560"/>
        <v>306</v>
      </c>
      <c r="AK546">
        <f t="shared" si="560"/>
        <v>28</v>
      </c>
      <c r="AL546">
        <f t="shared" si="560"/>
        <v>315</v>
      </c>
      <c r="AM546">
        <f t="shared" si="560"/>
        <v>26</v>
      </c>
    </row>
    <row r="547" spans="1:41" hidden="1" x14ac:dyDescent="0.2">
      <c r="A547" s="9">
        <f t="shared" si="546"/>
        <v>2005</v>
      </c>
      <c r="B547" s="13">
        <f t="shared" si="541"/>
        <v>712</v>
      </c>
      <c r="C547" s="40">
        <f t="shared" si="542"/>
        <v>2.8117048346055982</v>
      </c>
      <c r="D547" s="14">
        <f t="shared" ref="D547" si="561">+C451-C483</f>
        <v>0.69999999999999929</v>
      </c>
      <c r="Y547" s="19">
        <f t="shared" ref="Y547:AK547" si="562">+(Z451-Z483)</f>
        <v>712</v>
      </c>
      <c r="Z547">
        <f t="shared" si="562"/>
        <v>511</v>
      </c>
      <c r="AA547">
        <f t="shared" si="562"/>
        <v>440</v>
      </c>
      <c r="AB547">
        <f t="shared" si="545"/>
        <v>129</v>
      </c>
      <c r="AE547">
        <f t="shared" si="562"/>
        <v>290</v>
      </c>
      <c r="AF547">
        <f t="shared" si="562"/>
        <v>294</v>
      </c>
      <c r="AG547">
        <f t="shared" si="562"/>
        <v>110</v>
      </c>
      <c r="AH547">
        <f t="shared" si="562"/>
        <v>347</v>
      </c>
      <c r="AI547">
        <f t="shared" si="562"/>
        <v>57</v>
      </c>
      <c r="AJ547">
        <f t="shared" si="562"/>
        <v>367</v>
      </c>
      <c r="AK547">
        <f t="shared" si="562"/>
        <v>35</v>
      </c>
    </row>
    <row r="548" spans="1:41" hidden="1" x14ac:dyDescent="0.2">
      <c r="A548" s="9">
        <f t="shared" si="546"/>
        <v>2006</v>
      </c>
      <c r="B548" s="13">
        <f t="shared" si="541"/>
        <v>626</v>
      </c>
      <c r="C548" s="40">
        <f t="shared" si="542"/>
        <v>2.5888324873096447</v>
      </c>
      <c r="D548" s="14">
        <f t="shared" ref="D548" si="563">+C452-C484</f>
        <v>0.80000000000000071</v>
      </c>
      <c r="Y548" s="19">
        <f t="shared" ref="Y548:AI548" si="564">+(Z452-Z484)</f>
        <v>626</v>
      </c>
      <c r="Z548">
        <f t="shared" si="564"/>
        <v>465</v>
      </c>
      <c r="AA548">
        <f t="shared" si="564"/>
        <v>415</v>
      </c>
      <c r="AB548">
        <f t="shared" si="545"/>
        <v>138</v>
      </c>
      <c r="AE548">
        <f t="shared" si="564"/>
        <v>240</v>
      </c>
      <c r="AF548">
        <f t="shared" si="564"/>
        <v>268</v>
      </c>
      <c r="AG548">
        <f t="shared" si="564"/>
        <v>117</v>
      </c>
      <c r="AH548">
        <f t="shared" si="564"/>
        <v>304</v>
      </c>
      <c r="AI548">
        <f t="shared" si="564"/>
        <v>77</v>
      </c>
    </row>
    <row r="549" spans="1:41" hidden="1" x14ac:dyDescent="0.2">
      <c r="A549" s="9">
        <f t="shared" si="546"/>
        <v>2007</v>
      </c>
      <c r="B549" s="13">
        <f t="shared" si="541"/>
        <v>735</v>
      </c>
      <c r="C549" s="40">
        <f t="shared" si="542"/>
        <v>3.1875</v>
      </c>
      <c r="D549" s="14">
        <f t="shared" ref="D549" si="565">+C453-C485</f>
        <v>0</v>
      </c>
      <c r="Y549" s="19">
        <f t="shared" ref="Y549:AG549" si="566">+(Z453-Z485)</f>
        <v>735</v>
      </c>
      <c r="Z549">
        <f t="shared" si="566"/>
        <v>543</v>
      </c>
      <c r="AA549">
        <f t="shared" si="566"/>
        <v>470</v>
      </c>
      <c r="AB549">
        <f t="shared" si="545"/>
        <v>156</v>
      </c>
      <c r="AE549">
        <f t="shared" si="566"/>
        <v>269</v>
      </c>
      <c r="AF549">
        <f t="shared" si="566"/>
        <v>303</v>
      </c>
      <c r="AG549">
        <f t="shared" si="566"/>
        <v>103</v>
      </c>
    </row>
    <row r="550" spans="1:41" hidden="1" x14ac:dyDescent="0.2">
      <c r="A550" s="9">
        <f t="shared" si="546"/>
        <v>2008</v>
      </c>
      <c r="B550" s="13">
        <f t="shared" si="541"/>
        <v>687</v>
      </c>
      <c r="C550" s="40">
        <f t="shared" si="542"/>
        <v>2.4742489270386265</v>
      </c>
      <c r="D550" s="14">
        <f t="shared" ref="D550" si="567">+C454-C486</f>
        <v>0</v>
      </c>
      <c r="Y550" s="19">
        <f>+(Z454-Z486)</f>
        <v>687</v>
      </c>
      <c r="Z550">
        <f>+(AA454-AA486)</f>
        <v>523</v>
      </c>
      <c r="AA550">
        <f>+(AB454-AB486)</f>
        <v>462</v>
      </c>
      <c r="AB550">
        <f t="shared" si="545"/>
        <v>139</v>
      </c>
      <c r="AE550">
        <f>+(AF454-AF486)</f>
        <v>260</v>
      </c>
    </row>
    <row r="551" spans="1:41" hidden="1" x14ac:dyDescent="0.2">
      <c r="A551" s="9">
        <f>+A550+1</f>
        <v>2009</v>
      </c>
      <c r="B551" s="13">
        <f>+Y551</f>
        <v>677</v>
      </c>
      <c r="C551" s="40">
        <f t="shared" si="542"/>
        <v>2.8297297297297299</v>
      </c>
      <c r="D551" s="14">
        <f t="shared" ref="D551:D552" si="568">+C455-C487</f>
        <v>0.10000000000000142</v>
      </c>
      <c r="Y551" s="19">
        <f t="shared" ref="Y551:AA552" si="569">+(Z455-Z487)</f>
        <v>677</v>
      </c>
      <c r="Z551">
        <f t="shared" si="569"/>
        <v>493</v>
      </c>
      <c r="AA551">
        <f t="shared" si="569"/>
        <v>396</v>
      </c>
    </row>
    <row r="552" spans="1:41" hidden="1" x14ac:dyDescent="0.2">
      <c r="A552" s="9">
        <f>+A551+1</f>
        <v>2010</v>
      </c>
      <c r="B552" s="13">
        <f>+Y552</f>
        <v>514</v>
      </c>
      <c r="C552" s="40">
        <f t="shared" si="542"/>
        <v>2.1296703296703297</v>
      </c>
      <c r="D552" s="14">
        <f t="shared" si="568"/>
        <v>0.10000000000000142</v>
      </c>
      <c r="Y552" s="19">
        <f t="shared" si="569"/>
        <v>514</v>
      </c>
      <c r="Z552">
        <f t="shared" si="569"/>
        <v>400</v>
      </c>
      <c r="AA552">
        <f t="shared" si="569"/>
        <v>333</v>
      </c>
    </row>
    <row r="553" spans="1:41" hidden="1" x14ac:dyDescent="0.2">
      <c r="A553" s="9">
        <f>+A552+1</f>
        <v>2011</v>
      </c>
      <c r="B553" s="13">
        <f>+Y553</f>
        <v>385</v>
      </c>
      <c r="C553" s="40">
        <f t="shared" si="542"/>
        <v>1.8810068649885583</v>
      </c>
      <c r="D553" s="14">
        <f>+C457-C489</f>
        <v>-0.10000000000000142</v>
      </c>
      <c r="Y553" s="19">
        <f>+(Z457-Z489)</f>
        <v>385</v>
      </c>
      <c r="Z553">
        <f>+(AA457-AA489)</f>
        <v>280</v>
      </c>
    </row>
    <row r="554" spans="1:41" hidden="1" x14ac:dyDescent="0.2">
      <c r="A554" s="9">
        <f>+A553+1</f>
        <v>2012</v>
      </c>
      <c r="B554" s="13">
        <f>+Y554</f>
        <v>454</v>
      </c>
      <c r="C554" s="40">
        <f t="shared" si="542"/>
        <v>2.459807073954984</v>
      </c>
      <c r="D554" s="14">
        <f>+C458-C490</f>
        <v>0.30000000000000071</v>
      </c>
      <c r="Y554" s="19">
        <f>+(Z458-Z490)</f>
        <v>454</v>
      </c>
    </row>
    <row r="555" spans="1:41" hidden="1" x14ac:dyDescent="0.2">
      <c r="A555" s="22"/>
      <c r="B555" s="23"/>
      <c r="C555" s="41"/>
      <c r="D555" s="24"/>
      <c r="Y555" s="19"/>
    </row>
    <row r="556" spans="1:41" hidden="1" x14ac:dyDescent="0.2">
      <c r="C556" s="42"/>
      <c r="D556" s="30"/>
      <c r="Y556" s="19"/>
    </row>
    <row r="557" spans="1:41" hidden="1" x14ac:dyDescent="0.2">
      <c r="A557" s="26" t="s">
        <v>24</v>
      </c>
      <c r="B557" s="13">
        <f>AVERAGE(B539:B554)</f>
        <v>661.5625</v>
      </c>
      <c r="C557" s="40">
        <f>AVERAGE(C539:C554)</f>
        <v>2.7071944624033839</v>
      </c>
      <c r="D557" s="27">
        <f>AVERAGE(D539:D554)</f>
        <v>0.1500000000000008</v>
      </c>
      <c r="Y557" s="19"/>
    </row>
    <row r="558" spans="1:41" x14ac:dyDescent="0.2">
      <c r="A558" s="28"/>
      <c r="B558" s="23"/>
      <c r="C558" s="41"/>
      <c r="D558" s="29"/>
      <c r="Y558" s="19"/>
    </row>
    <row r="559" spans="1:41" x14ac:dyDescent="0.2">
      <c r="A559" s="28"/>
      <c r="B559" s="23"/>
      <c r="C559" s="41"/>
      <c r="D559" s="29"/>
      <c r="Y559" s="19"/>
    </row>
    <row r="560" spans="1:41" x14ac:dyDescent="0.2">
      <c r="A560" s="28"/>
      <c r="B560" s="23"/>
      <c r="C560" s="41"/>
      <c r="D560" s="29"/>
      <c r="Y560" s="19"/>
    </row>
    <row r="561" spans="1:44" ht="15" x14ac:dyDescent="0.25">
      <c r="B561"/>
      <c r="D561" s="2"/>
      <c r="F561" s="58" t="str">
        <f>+F396</f>
        <v>CSRDE  RETENTION SURVEY -  2021-22 (Fall 2022 Update)</v>
      </c>
      <c r="G561" s="58"/>
      <c r="H561" s="58"/>
      <c r="Y561"/>
    </row>
    <row r="562" spans="1:44" x14ac:dyDescent="0.2">
      <c r="B562"/>
      <c r="D562" s="2" t="s">
        <v>0</v>
      </c>
      <c r="Y562"/>
    </row>
    <row r="563" spans="1:44" x14ac:dyDescent="0.2">
      <c r="B563"/>
      <c r="Y563"/>
    </row>
    <row r="564" spans="1:44" x14ac:dyDescent="0.2">
      <c r="A564" t="s">
        <v>1</v>
      </c>
      <c r="C564" s="30"/>
      <c r="D564" s="32"/>
      <c r="U564" s="33"/>
      <c r="V564" s="33"/>
      <c r="X564" s="19"/>
      <c r="Y564"/>
    </row>
    <row r="565" spans="1:44" x14ac:dyDescent="0.2">
      <c r="C565" s="30"/>
      <c r="D565" s="32"/>
      <c r="U565" s="33"/>
      <c r="V565" s="33"/>
      <c r="X565" s="19"/>
      <c r="Y565"/>
    </row>
    <row r="566" spans="1:44" x14ac:dyDescent="0.2">
      <c r="A566" t="s">
        <v>32</v>
      </c>
      <c r="C566" s="30"/>
      <c r="D566" s="32"/>
      <c r="U566" s="33"/>
      <c r="V566" s="34" t="s">
        <v>59</v>
      </c>
      <c r="X566" s="19"/>
      <c r="Y566"/>
    </row>
    <row r="567" spans="1:44" x14ac:dyDescent="0.2">
      <c r="A567" t="s">
        <v>58</v>
      </c>
      <c r="C567" s="30"/>
      <c r="D567" s="32"/>
      <c r="U567" s="33"/>
      <c r="V567" s="33"/>
      <c r="X567" s="19"/>
      <c r="Y567"/>
      <c r="Z567" t="s">
        <v>33</v>
      </c>
    </row>
    <row r="568" spans="1:44" x14ac:dyDescent="0.2">
      <c r="A568" s="62"/>
      <c r="B568" s="6"/>
      <c r="C568" s="62"/>
      <c r="D568" s="62"/>
      <c r="E568" s="75" t="s">
        <v>3</v>
      </c>
      <c r="F568" s="76"/>
      <c r="G568" s="75" t="s">
        <v>4</v>
      </c>
      <c r="H568" s="78"/>
      <c r="I568" s="78"/>
      <c r="J568" s="78"/>
      <c r="K568" s="78"/>
      <c r="L568" s="78"/>
      <c r="M568" s="78"/>
      <c r="N568" s="78"/>
      <c r="O568" s="78"/>
      <c r="P568" s="78"/>
      <c r="Q568" s="78"/>
      <c r="R568" s="78"/>
      <c r="S568" s="78"/>
      <c r="T568" s="78"/>
      <c r="U568" s="78"/>
      <c r="V568" s="76"/>
      <c r="AA568" s="73" t="s">
        <v>3</v>
      </c>
      <c r="AB568" s="73"/>
      <c r="AC568" s="73" t="s">
        <v>4</v>
      </c>
      <c r="AD568" s="73"/>
      <c r="AE568" s="73"/>
      <c r="AF568" s="73"/>
      <c r="AG568" s="73"/>
      <c r="AH568" s="73"/>
      <c r="AI568" s="73"/>
      <c r="AJ568" s="73"/>
      <c r="AK568" s="73"/>
      <c r="AL568" s="73"/>
      <c r="AM568" s="73"/>
      <c r="AN568" s="73"/>
      <c r="AO568" s="73"/>
      <c r="AP568" s="73"/>
      <c r="AQ568" s="73"/>
      <c r="AR568" s="73"/>
    </row>
    <row r="569" spans="1:44" x14ac:dyDescent="0.2">
      <c r="A569" s="62"/>
      <c r="B569" s="7" t="s">
        <v>5</v>
      </c>
      <c r="C569" s="8" t="s">
        <v>6</v>
      </c>
      <c r="D569" s="8" t="s">
        <v>6</v>
      </c>
      <c r="E569" s="8" t="s">
        <v>7</v>
      </c>
      <c r="F569" s="8" t="s">
        <v>7</v>
      </c>
      <c r="G569" s="75" t="s">
        <v>62</v>
      </c>
      <c r="H569" s="76"/>
      <c r="I569" s="75" t="s">
        <v>8</v>
      </c>
      <c r="J569" s="76"/>
      <c r="K569" s="75" t="s">
        <v>9</v>
      </c>
      <c r="L569" s="76"/>
      <c r="M569" s="75" t="s">
        <v>10</v>
      </c>
      <c r="N569" s="76"/>
      <c r="O569" s="74" t="s">
        <v>11</v>
      </c>
      <c r="P569" s="74"/>
      <c r="Q569" s="74" t="s">
        <v>12</v>
      </c>
      <c r="R569" s="74"/>
      <c r="S569" s="74" t="s">
        <v>13</v>
      </c>
      <c r="T569" s="74"/>
      <c r="U569" s="75" t="s">
        <v>14</v>
      </c>
      <c r="V569" s="76"/>
      <c r="Y569"/>
      <c r="Z569" t="s">
        <v>5</v>
      </c>
      <c r="AA569" t="s">
        <v>7</v>
      </c>
      <c r="AB569" t="s">
        <v>7</v>
      </c>
      <c r="AC569" t="s">
        <v>62</v>
      </c>
      <c r="AE569" t="s">
        <v>8</v>
      </c>
      <c r="AG569" t="s">
        <v>9</v>
      </c>
      <c r="AI569" t="s">
        <v>10</v>
      </c>
      <c r="AK569" s="63" t="s">
        <v>11</v>
      </c>
      <c r="AL569" s="63"/>
      <c r="AM569" s="63" t="s">
        <v>12</v>
      </c>
      <c r="AN569" s="63"/>
      <c r="AO569" s="63" t="s">
        <v>13</v>
      </c>
      <c r="AP569" s="63"/>
      <c r="AQ569" t="s">
        <v>14</v>
      </c>
    </row>
    <row r="570" spans="1:44" x14ac:dyDescent="0.2">
      <c r="A570" s="64" t="s">
        <v>15</v>
      </c>
      <c r="B570" s="10" t="s">
        <v>16</v>
      </c>
      <c r="C570" s="11" t="s">
        <v>17</v>
      </c>
      <c r="D570" s="11" t="s">
        <v>18</v>
      </c>
      <c r="E570" s="11" t="s">
        <v>19</v>
      </c>
      <c r="F570" s="11" t="s">
        <v>20</v>
      </c>
      <c r="G570" s="64" t="s">
        <v>21</v>
      </c>
      <c r="H570" s="64" t="s">
        <v>22</v>
      </c>
      <c r="I570" s="64" t="s">
        <v>21</v>
      </c>
      <c r="J570" s="64" t="s">
        <v>22</v>
      </c>
      <c r="K570" s="64" t="s">
        <v>21</v>
      </c>
      <c r="L570" s="64" t="s">
        <v>22</v>
      </c>
      <c r="M570" s="64" t="s">
        <v>21</v>
      </c>
      <c r="N570" s="64" t="s">
        <v>22</v>
      </c>
      <c r="O570" s="64" t="s">
        <v>21</v>
      </c>
      <c r="P570" s="64" t="s">
        <v>22</v>
      </c>
      <c r="Q570" s="64" t="s">
        <v>21</v>
      </c>
      <c r="R570" s="64" t="s">
        <v>22</v>
      </c>
      <c r="S570" s="64" t="s">
        <v>21</v>
      </c>
      <c r="T570" s="64" t="s">
        <v>22</v>
      </c>
      <c r="U570" s="64" t="s">
        <v>21</v>
      </c>
      <c r="V570" s="64" t="s">
        <v>22</v>
      </c>
      <c r="Y570"/>
      <c r="Z570" t="s">
        <v>16</v>
      </c>
      <c r="AA570" t="s">
        <v>19</v>
      </c>
      <c r="AB570" t="s">
        <v>20</v>
      </c>
      <c r="AC570" t="s">
        <v>21</v>
      </c>
      <c r="AD570" t="s">
        <v>22</v>
      </c>
      <c r="AE570" t="s">
        <v>21</v>
      </c>
      <c r="AF570" t="s">
        <v>22</v>
      </c>
      <c r="AG570" t="s">
        <v>21</v>
      </c>
      <c r="AH570" t="s">
        <v>22</v>
      </c>
      <c r="AI570" t="s">
        <v>21</v>
      </c>
      <c r="AJ570" t="s">
        <v>22</v>
      </c>
      <c r="AK570" t="s">
        <v>21</v>
      </c>
      <c r="AL570" t="s">
        <v>22</v>
      </c>
      <c r="AM570" t="s">
        <v>21</v>
      </c>
      <c r="AN570" t="s">
        <v>22</v>
      </c>
      <c r="AO570" t="s">
        <v>21</v>
      </c>
      <c r="AP570" t="s">
        <v>22</v>
      </c>
      <c r="AQ570" t="s">
        <v>21</v>
      </c>
      <c r="AR570" t="s">
        <v>22</v>
      </c>
    </row>
    <row r="571" spans="1:44" x14ac:dyDescent="0.2">
      <c r="A571" s="55"/>
      <c r="B571" s="6"/>
      <c r="C571" s="55"/>
      <c r="D571" s="55"/>
      <c r="E571" s="55"/>
      <c r="F571" s="55"/>
      <c r="G571" s="62"/>
      <c r="H571" s="55"/>
      <c r="I571" s="55"/>
      <c r="J571" s="55"/>
      <c r="K571" s="55"/>
      <c r="L571" s="55"/>
      <c r="M571" s="55"/>
      <c r="N571" s="55"/>
      <c r="O571" s="55"/>
      <c r="P571" s="55"/>
      <c r="Q571" s="55"/>
      <c r="R571" s="55"/>
      <c r="S571" s="55"/>
      <c r="T571" s="55"/>
      <c r="Y571" s="19"/>
    </row>
    <row r="572" spans="1:44" x14ac:dyDescent="0.2">
      <c r="A572" s="56">
        <v>2001</v>
      </c>
      <c r="B572" s="13">
        <f t="shared" ref="B572:B593" si="570">+IF(ISNUMBER(Z572),Z572,0)</f>
        <v>1262</v>
      </c>
      <c r="C572" s="14">
        <v>22.2</v>
      </c>
      <c r="D572" s="15">
        <v>1081</v>
      </c>
      <c r="E572" s="16">
        <f t="shared" ref="E572:E592" si="571">+IF(ISNUMBER(AA572),AA572/B572,0)</f>
        <v>0.70364500792393025</v>
      </c>
      <c r="F572" s="16">
        <f t="shared" ref="F572:F591" si="572">+IF(ISNUMBER(AB572),AB572/B572,0)</f>
        <v>0.58478605388272586</v>
      </c>
      <c r="G572" s="16">
        <f>+IF(ISNUMBER(AC572),AC572/B572,0)</f>
        <v>1.1093502377179081E-2</v>
      </c>
      <c r="H572" s="16">
        <f>+IF(ISNUMBER(AD572),AD572/B572,0)</f>
        <v>0.53645007923930266</v>
      </c>
      <c r="I572" s="17">
        <f t="shared" ref="I572:I589" si="573">+IF(ISNUMBER(AE572),AE572/B572,0)</f>
        <v>0.18462757527733756</v>
      </c>
      <c r="J572" s="17">
        <f t="shared" ref="J572:J589" si="574">+IF(ISNUMBER(AF572),AF572/B572,0)</f>
        <v>0.33755942947702061</v>
      </c>
      <c r="K572" s="16">
        <f t="shared" ref="K572:K588" si="575">+IF(ISNUMBER(AG572),AG572/B572,0)</f>
        <v>0.36450079239302696</v>
      </c>
      <c r="L572" s="16">
        <f t="shared" ref="L572:L588" si="576">+IF(ISNUMBER(AH572),AH572/B572,0)</f>
        <v>0.13153724247226625</v>
      </c>
      <c r="M572" s="16">
        <f t="shared" ref="M572:M587" si="577">+IF(ISNUMBER(AI572),AI572/B572,0)</f>
        <v>0.42868462757527731</v>
      </c>
      <c r="N572" s="16">
        <f t="shared" ref="N572:N587" si="578">+IF(ISNUMBER(AJ572),AJ572/B572,0)</f>
        <v>7.6069730586370843E-2</v>
      </c>
      <c r="O572" s="16">
        <f t="shared" ref="O572:O586" si="579">+IF(ISNUMBER(AK572),AK572/B572,0)</f>
        <v>0.45166402535657685</v>
      </c>
      <c r="P572" s="16">
        <f t="shared" ref="P572:P586" si="580">+IF(ISNUMBER(AL572),AL572/B572,0)</f>
        <v>4.5958795562599047E-2</v>
      </c>
      <c r="Q572" s="16">
        <f t="shared" ref="Q572:Q585" si="581">+IF(ISNUMBER(AM572),AM572/B572,0)</f>
        <v>0.46434231378763868</v>
      </c>
      <c r="R572" s="16">
        <f t="shared" ref="R572:R585" si="582">+IF(ISNUMBER(AN572),AN572/B572,0)</f>
        <v>3.8827258320126783E-2</v>
      </c>
      <c r="S572" s="16">
        <f t="shared" ref="S572:S584" si="583">+IF(ISNUMBER(AO572),AO572/B572,0)</f>
        <v>0.47068145800316957</v>
      </c>
      <c r="T572" s="16">
        <f t="shared" ref="T572:T584" si="584">+IF(ISNUMBER(AP572),AP572/B572,0)</f>
        <v>3.724247226624406E-2</v>
      </c>
      <c r="U572" s="18">
        <f t="shared" ref="U572:U583" si="585">+IF(ISNUMBER(AQ572),AQ572/B572,0)</f>
        <v>0.48019017432646594</v>
      </c>
      <c r="V572" s="18">
        <f t="shared" ref="V572:V583" si="586">+IF(ISNUMBER(AR572),AR572/B572,0)</f>
        <v>2.3771790808240888E-2</v>
      </c>
      <c r="Y572" s="19">
        <f t="shared" ref="Y572:Y593" si="587">+A572</f>
        <v>2001</v>
      </c>
      <c r="Z572">
        <v>1262</v>
      </c>
      <c r="AA572">
        <v>888</v>
      </c>
      <c r="AB572">
        <v>738</v>
      </c>
      <c r="AC572">
        <v>14</v>
      </c>
      <c r="AD572">
        <v>677</v>
      </c>
      <c r="AE572">
        <v>233</v>
      </c>
      <c r="AF572">
        <v>426</v>
      </c>
      <c r="AG572">
        <v>460</v>
      </c>
      <c r="AH572">
        <v>166</v>
      </c>
      <c r="AI572">
        <v>541</v>
      </c>
      <c r="AJ572">
        <v>96</v>
      </c>
      <c r="AK572">
        <v>570</v>
      </c>
      <c r="AL572">
        <v>58</v>
      </c>
      <c r="AM572">
        <v>586</v>
      </c>
      <c r="AN572">
        <v>49</v>
      </c>
      <c r="AO572">
        <v>594</v>
      </c>
      <c r="AP572">
        <v>47</v>
      </c>
      <c r="AQ572">
        <v>606</v>
      </c>
      <c r="AR572">
        <v>30</v>
      </c>
    </row>
    <row r="573" spans="1:44" x14ac:dyDescent="0.2">
      <c r="A573" s="12">
        <f>+A572+1</f>
        <v>2002</v>
      </c>
      <c r="B573" s="13">
        <f t="shared" si="570"/>
        <v>1269</v>
      </c>
      <c r="C573" s="14">
        <v>22</v>
      </c>
      <c r="D573" s="15">
        <v>1076</v>
      </c>
      <c r="E573" s="16">
        <f t="shared" si="571"/>
        <v>0.70370370370370372</v>
      </c>
      <c r="F573" s="16">
        <f t="shared" si="572"/>
        <v>0.57289204097714741</v>
      </c>
      <c r="G573" s="16">
        <f t="shared" ref="G573:G590" si="588">+IF(ISNUMBER(AC573),AC573/B573,0)</f>
        <v>6.3041765169424748E-3</v>
      </c>
      <c r="H573" s="16">
        <f t="shared" ref="H573:H590" si="589">+IF(ISNUMBER(AD573),AD573/B573,0)</f>
        <v>0.51773049645390068</v>
      </c>
      <c r="I573" s="17">
        <f t="shared" si="573"/>
        <v>0.16627265563435775</v>
      </c>
      <c r="J573" s="17">
        <f t="shared" si="574"/>
        <v>0.31757289204097716</v>
      </c>
      <c r="K573" s="16">
        <f t="shared" si="575"/>
        <v>0.33096926713947988</v>
      </c>
      <c r="L573" s="16">
        <f t="shared" si="576"/>
        <v>0.1355397951142632</v>
      </c>
      <c r="M573" s="16">
        <f t="shared" si="577"/>
        <v>0.39164696611505123</v>
      </c>
      <c r="N573" s="16">
        <f t="shared" si="578"/>
        <v>6.77698975571316E-2</v>
      </c>
      <c r="O573" s="16">
        <f t="shared" si="579"/>
        <v>0.4160756501182033</v>
      </c>
      <c r="P573" s="16">
        <f t="shared" si="580"/>
        <v>5.1221434200157602E-2</v>
      </c>
      <c r="Q573" s="16">
        <f t="shared" si="581"/>
        <v>0.43341213553979513</v>
      </c>
      <c r="R573" s="16">
        <f t="shared" si="582"/>
        <v>4.0189125295508277E-2</v>
      </c>
      <c r="S573" s="16">
        <f t="shared" si="583"/>
        <v>0.44996059889676909</v>
      </c>
      <c r="T573" s="16">
        <f t="shared" si="584"/>
        <v>3.0732860520094562E-2</v>
      </c>
      <c r="U573" s="18">
        <f t="shared" si="585"/>
        <v>0.45547675334909377</v>
      </c>
      <c r="V573" s="18">
        <f t="shared" si="586"/>
        <v>2.8368794326241134E-2</v>
      </c>
      <c r="Y573" s="19">
        <f t="shared" si="587"/>
        <v>2002</v>
      </c>
      <c r="Z573">
        <v>1269</v>
      </c>
      <c r="AA573">
        <v>893</v>
      </c>
      <c r="AB573">
        <v>727</v>
      </c>
      <c r="AC573">
        <v>8</v>
      </c>
      <c r="AD573">
        <v>657</v>
      </c>
      <c r="AE573">
        <v>211</v>
      </c>
      <c r="AF573">
        <v>403</v>
      </c>
      <c r="AG573">
        <v>420</v>
      </c>
      <c r="AH573">
        <v>172</v>
      </c>
      <c r="AI573">
        <v>497</v>
      </c>
      <c r="AJ573">
        <v>86</v>
      </c>
      <c r="AK573">
        <v>528</v>
      </c>
      <c r="AL573">
        <v>65</v>
      </c>
      <c r="AM573">
        <v>550</v>
      </c>
      <c r="AN573">
        <v>51</v>
      </c>
      <c r="AO573">
        <v>571</v>
      </c>
      <c r="AP573">
        <v>39</v>
      </c>
      <c r="AQ573">
        <v>578</v>
      </c>
      <c r="AR573">
        <v>36</v>
      </c>
    </row>
    <row r="574" spans="1:44" x14ac:dyDescent="0.2">
      <c r="A574" s="12">
        <f>+A573+1</f>
        <v>2003</v>
      </c>
      <c r="B574" s="13">
        <f t="shared" si="570"/>
        <v>1234</v>
      </c>
      <c r="C574" s="14">
        <v>22.2</v>
      </c>
      <c r="D574" s="15">
        <v>1081</v>
      </c>
      <c r="E574" s="16">
        <f t="shared" si="571"/>
        <v>0.69205834683954615</v>
      </c>
      <c r="F574" s="16">
        <f t="shared" si="572"/>
        <v>0.58346839546191243</v>
      </c>
      <c r="G574" s="16">
        <f t="shared" si="588"/>
        <v>1.3776337115072933E-2</v>
      </c>
      <c r="H574" s="16">
        <f t="shared" si="589"/>
        <v>0.53403565640194495</v>
      </c>
      <c r="I574" s="17">
        <f t="shared" si="573"/>
        <v>0.17098865478119935</v>
      </c>
      <c r="J574" s="17">
        <f t="shared" si="574"/>
        <v>0.34197730956239869</v>
      </c>
      <c r="K574" s="16">
        <f t="shared" si="575"/>
        <v>0.34278768233387358</v>
      </c>
      <c r="L574" s="16">
        <f t="shared" si="576"/>
        <v>0.1507293354943274</v>
      </c>
      <c r="M574" s="16">
        <f t="shared" si="577"/>
        <v>0.40761750405186387</v>
      </c>
      <c r="N574" s="16">
        <f t="shared" si="578"/>
        <v>8.8330632090761751E-2</v>
      </c>
      <c r="O574" s="16">
        <f t="shared" si="579"/>
        <v>0.44165316045380876</v>
      </c>
      <c r="P574" s="16">
        <f t="shared" si="580"/>
        <v>5.9157212317666123E-2</v>
      </c>
      <c r="Q574" s="16">
        <f t="shared" si="581"/>
        <v>0.46110210696920584</v>
      </c>
      <c r="R574" s="16">
        <f t="shared" si="582"/>
        <v>3.4035656401944892E-2</v>
      </c>
      <c r="S574" s="16">
        <f t="shared" si="583"/>
        <v>0.47244732576985415</v>
      </c>
      <c r="T574" s="16">
        <f t="shared" si="584"/>
        <v>2.4311183144246355E-2</v>
      </c>
      <c r="U574" s="18">
        <f t="shared" si="585"/>
        <v>0.47406807131280387</v>
      </c>
      <c r="V574" s="18">
        <f t="shared" si="586"/>
        <v>1.9448946515397084E-2</v>
      </c>
      <c r="Y574" s="19">
        <f t="shared" si="587"/>
        <v>2003</v>
      </c>
      <c r="Z574">
        <v>1234</v>
      </c>
      <c r="AA574">
        <v>854</v>
      </c>
      <c r="AB574">
        <v>720</v>
      </c>
      <c r="AC574">
        <v>17</v>
      </c>
      <c r="AD574">
        <v>659</v>
      </c>
      <c r="AE574">
        <v>211</v>
      </c>
      <c r="AF574">
        <v>422</v>
      </c>
      <c r="AG574">
        <v>423</v>
      </c>
      <c r="AH574">
        <v>186</v>
      </c>
      <c r="AI574">
        <v>503</v>
      </c>
      <c r="AJ574">
        <v>109</v>
      </c>
      <c r="AK574">
        <v>545</v>
      </c>
      <c r="AL574">
        <v>73</v>
      </c>
      <c r="AM574">
        <v>569</v>
      </c>
      <c r="AN574">
        <v>42</v>
      </c>
      <c r="AO574">
        <v>583</v>
      </c>
      <c r="AP574">
        <v>30</v>
      </c>
      <c r="AQ574">
        <v>585</v>
      </c>
      <c r="AR574">
        <v>24</v>
      </c>
    </row>
    <row r="575" spans="1:44" x14ac:dyDescent="0.2">
      <c r="A575" s="12">
        <f t="shared" ref="A575:A593" si="590">+A574+1</f>
        <v>2004</v>
      </c>
      <c r="B575" s="13">
        <f t="shared" si="570"/>
        <v>1206</v>
      </c>
      <c r="C575" s="14">
        <v>22.1</v>
      </c>
      <c r="D575" s="15">
        <v>1069</v>
      </c>
      <c r="E575" s="16">
        <f t="shared" si="571"/>
        <v>0.71310116086235487</v>
      </c>
      <c r="F575" s="16">
        <f t="shared" si="572"/>
        <v>0.57794361525704807</v>
      </c>
      <c r="G575" s="16">
        <f t="shared" si="588"/>
        <v>5.8043117744610278E-3</v>
      </c>
      <c r="H575" s="16">
        <f t="shared" si="589"/>
        <v>0.53399668325041461</v>
      </c>
      <c r="I575" s="16">
        <f t="shared" si="573"/>
        <v>0.17164179104477612</v>
      </c>
      <c r="J575" s="17">
        <f t="shared" si="574"/>
        <v>0.33582089552238809</v>
      </c>
      <c r="K575" s="16">
        <f t="shared" si="575"/>
        <v>0.35240464344941957</v>
      </c>
      <c r="L575" s="16">
        <f t="shared" si="576"/>
        <v>0.13515754560530679</v>
      </c>
      <c r="M575" s="16">
        <f t="shared" si="577"/>
        <v>0.40878938640132673</v>
      </c>
      <c r="N575" s="16">
        <f t="shared" si="578"/>
        <v>7.1310116086235484E-2</v>
      </c>
      <c r="O575" s="16">
        <f t="shared" si="579"/>
        <v>0.43698175787728027</v>
      </c>
      <c r="P575" s="16">
        <f t="shared" si="580"/>
        <v>3.8971807628524049E-2</v>
      </c>
      <c r="Q575" s="16">
        <f t="shared" si="581"/>
        <v>0.44859038142620233</v>
      </c>
      <c r="R575" s="16">
        <f t="shared" si="582"/>
        <v>2.9850746268656716E-2</v>
      </c>
      <c r="S575" s="16">
        <f t="shared" si="583"/>
        <v>0.45688225538971805</v>
      </c>
      <c r="T575" s="16">
        <f t="shared" si="584"/>
        <v>1.9900497512437811E-2</v>
      </c>
      <c r="U575" s="18">
        <f t="shared" si="585"/>
        <v>0.46268656716417911</v>
      </c>
      <c r="V575" s="18">
        <f t="shared" si="586"/>
        <v>1.824212271973466E-2</v>
      </c>
      <c r="Y575" s="19">
        <f t="shared" si="587"/>
        <v>2004</v>
      </c>
      <c r="Z575">
        <v>1206</v>
      </c>
      <c r="AA575">
        <v>860</v>
      </c>
      <c r="AB575">
        <v>697</v>
      </c>
      <c r="AC575">
        <v>7</v>
      </c>
      <c r="AD575">
        <v>644</v>
      </c>
      <c r="AE575">
        <v>207</v>
      </c>
      <c r="AF575">
        <v>405</v>
      </c>
      <c r="AG575">
        <v>425</v>
      </c>
      <c r="AH575">
        <v>163</v>
      </c>
      <c r="AI575">
        <v>493</v>
      </c>
      <c r="AJ575">
        <v>86</v>
      </c>
      <c r="AK575">
        <v>527</v>
      </c>
      <c r="AL575">
        <v>47</v>
      </c>
      <c r="AM575">
        <v>541</v>
      </c>
      <c r="AN575">
        <v>36</v>
      </c>
      <c r="AO575">
        <v>551</v>
      </c>
      <c r="AP575">
        <v>24</v>
      </c>
      <c r="AQ575">
        <v>558</v>
      </c>
      <c r="AR575">
        <v>22</v>
      </c>
    </row>
    <row r="576" spans="1:44" x14ac:dyDescent="0.2">
      <c r="A576" s="12">
        <f t="shared" si="590"/>
        <v>2005</v>
      </c>
      <c r="B576" s="13">
        <f t="shared" si="570"/>
        <v>1139</v>
      </c>
      <c r="C576" s="14">
        <v>22.8</v>
      </c>
      <c r="D576" s="15">
        <v>1106</v>
      </c>
      <c r="E576" s="16">
        <f t="shared" si="571"/>
        <v>0.73222124670763833</v>
      </c>
      <c r="F576" s="16">
        <f t="shared" si="572"/>
        <v>0.62335381913959609</v>
      </c>
      <c r="G576" s="16">
        <f t="shared" si="588"/>
        <v>5.2677787532923615E-3</v>
      </c>
      <c r="H576" s="16">
        <f t="shared" si="589"/>
        <v>0.58296751536435465</v>
      </c>
      <c r="I576" s="16">
        <f t="shared" si="573"/>
        <v>0.19402985074626866</v>
      </c>
      <c r="J576" s="16">
        <f t="shared" si="574"/>
        <v>0.37313432835820898</v>
      </c>
      <c r="K576" s="16">
        <f t="shared" si="575"/>
        <v>0.39947322212467079</v>
      </c>
      <c r="L576" s="16">
        <f t="shared" si="576"/>
        <v>0.14661984196663741</v>
      </c>
      <c r="M576" s="16">
        <f t="shared" si="577"/>
        <v>0.46971027216856892</v>
      </c>
      <c r="N576" s="16">
        <f t="shared" si="578"/>
        <v>8.0772607550482878E-2</v>
      </c>
      <c r="O576" s="16">
        <f t="shared" si="579"/>
        <v>0.49780509218612817</v>
      </c>
      <c r="P576" s="16">
        <f t="shared" si="580"/>
        <v>4.6532045654082525E-2</v>
      </c>
      <c r="Q576" s="16">
        <f t="shared" si="581"/>
        <v>0.50921861281826164</v>
      </c>
      <c r="R576" s="16">
        <f t="shared" si="582"/>
        <v>3.4240561896400352E-2</v>
      </c>
      <c r="S576" s="16">
        <f t="shared" si="583"/>
        <v>0.52941176470588236</v>
      </c>
      <c r="T576" s="16">
        <f t="shared" si="584"/>
        <v>3.1606672519754173E-2</v>
      </c>
      <c r="U576" s="18">
        <f t="shared" si="585"/>
        <v>0.54082528533801577</v>
      </c>
      <c r="V576" s="18">
        <f t="shared" si="586"/>
        <v>1.8437225636523266E-2</v>
      </c>
      <c r="Y576" s="19">
        <f t="shared" si="587"/>
        <v>2005</v>
      </c>
      <c r="Z576">
        <v>1139</v>
      </c>
      <c r="AA576">
        <v>834</v>
      </c>
      <c r="AB576">
        <v>710</v>
      </c>
      <c r="AC576">
        <v>6</v>
      </c>
      <c r="AD576">
        <v>664</v>
      </c>
      <c r="AE576">
        <v>221</v>
      </c>
      <c r="AF576">
        <v>425</v>
      </c>
      <c r="AG576">
        <v>455</v>
      </c>
      <c r="AH576">
        <v>167</v>
      </c>
      <c r="AI576">
        <v>535</v>
      </c>
      <c r="AJ576">
        <v>92</v>
      </c>
      <c r="AK576">
        <v>567</v>
      </c>
      <c r="AL576">
        <v>53</v>
      </c>
      <c r="AM576">
        <v>580</v>
      </c>
      <c r="AN576">
        <v>39</v>
      </c>
      <c r="AO576">
        <v>603</v>
      </c>
      <c r="AP576">
        <v>36</v>
      </c>
      <c r="AQ576">
        <v>616</v>
      </c>
      <c r="AR576">
        <v>21</v>
      </c>
    </row>
    <row r="577" spans="1:44" x14ac:dyDescent="0.2">
      <c r="A577" s="12">
        <f t="shared" si="590"/>
        <v>2006</v>
      </c>
      <c r="B577" s="13">
        <f t="shared" si="570"/>
        <v>1052</v>
      </c>
      <c r="C577" s="14">
        <v>22.9</v>
      </c>
      <c r="D577" s="15">
        <v>1076</v>
      </c>
      <c r="E577" s="16">
        <f t="shared" si="571"/>
        <v>0.73859315589353614</v>
      </c>
      <c r="F577" s="16">
        <f t="shared" si="572"/>
        <v>0.65494296577946765</v>
      </c>
      <c r="G577" s="16">
        <f t="shared" si="588"/>
        <v>1.2357414448669201E-2</v>
      </c>
      <c r="H577" s="16">
        <f t="shared" si="589"/>
        <v>0.60171102661596954</v>
      </c>
      <c r="I577" s="16">
        <f t="shared" si="573"/>
        <v>0.21482889733840305</v>
      </c>
      <c r="J577" s="16">
        <f t="shared" si="574"/>
        <v>0.36977186311787075</v>
      </c>
      <c r="K577" s="16">
        <f t="shared" si="575"/>
        <v>0.41920152091254753</v>
      </c>
      <c r="L577" s="16">
        <f t="shared" si="576"/>
        <v>0.15399239543726237</v>
      </c>
      <c r="M577" s="16">
        <f t="shared" si="577"/>
        <v>0.47718631178707227</v>
      </c>
      <c r="N577" s="16">
        <f t="shared" si="578"/>
        <v>8.8403041825095063E-2</v>
      </c>
      <c r="O577" s="16">
        <f t="shared" si="579"/>
        <v>0.50475285171102657</v>
      </c>
      <c r="P577" s="16">
        <f t="shared" si="580"/>
        <v>5.7984790874524718E-2</v>
      </c>
      <c r="Q577" s="16">
        <f t="shared" si="581"/>
        <v>0.52851711026615966</v>
      </c>
      <c r="R577" s="16">
        <f t="shared" si="582"/>
        <v>3.6121673003802278E-2</v>
      </c>
      <c r="S577" s="16">
        <f t="shared" si="583"/>
        <v>0.54277566539923949</v>
      </c>
      <c r="T577" s="16">
        <f t="shared" si="584"/>
        <v>1.5209125475285171E-2</v>
      </c>
      <c r="U577" s="18">
        <f t="shared" si="585"/>
        <v>0.5513307984790875</v>
      </c>
      <c r="V577" s="18">
        <f t="shared" si="586"/>
        <v>9.5057034220532317E-3</v>
      </c>
      <c r="Y577" s="19">
        <f t="shared" si="587"/>
        <v>2006</v>
      </c>
      <c r="Z577">
        <v>1052</v>
      </c>
      <c r="AA577">
        <v>777</v>
      </c>
      <c r="AB577">
        <v>689</v>
      </c>
      <c r="AC577">
        <v>13</v>
      </c>
      <c r="AD577">
        <v>633</v>
      </c>
      <c r="AE577">
        <v>226</v>
      </c>
      <c r="AF577">
        <v>389</v>
      </c>
      <c r="AG577">
        <v>441</v>
      </c>
      <c r="AH577">
        <v>162</v>
      </c>
      <c r="AI577">
        <v>502</v>
      </c>
      <c r="AJ577">
        <v>93</v>
      </c>
      <c r="AK577">
        <v>531</v>
      </c>
      <c r="AL577">
        <v>61</v>
      </c>
      <c r="AM577">
        <v>556</v>
      </c>
      <c r="AN577">
        <v>38</v>
      </c>
      <c r="AO577">
        <v>571</v>
      </c>
      <c r="AP577">
        <v>16</v>
      </c>
      <c r="AQ577">
        <v>580</v>
      </c>
      <c r="AR577">
        <v>10</v>
      </c>
    </row>
    <row r="578" spans="1:44" x14ac:dyDescent="0.2">
      <c r="A578" s="12">
        <f t="shared" si="590"/>
        <v>2007</v>
      </c>
      <c r="B578" s="13">
        <f t="shared" si="570"/>
        <v>1118</v>
      </c>
      <c r="C578" s="14">
        <v>22.7</v>
      </c>
      <c r="D578" s="15">
        <v>1080</v>
      </c>
      <c r="E578" s="16">
        <f t="shared" si="571"/>
        <v>0.72808586762075134</v>
      </c>
      <c r="F578" s="16">
        <f t="shared" si="572"/>
        <v>0.63685152057245076</v>
      </c>
      <c r="G578" s="16">
        <f t="shared" si="588"/>
        <v>8.0500894454382833E-3</v>
      </c>
      <c r="H578" s="16">
        <f t="shared" si="589"/>
        <v>0.58944543828264762</v>
      </c>
      <c r="I578" s="16">
        <f t="shared" si="573"/>
        <v>0.21466905187835419</v>
      </c>
      <c r="J578" s="16">
        <f t="shared" si="574"/>
        <v>0.3434704830053667</v>
      </c>
      <c r="K578" s="16">
        <f t="shared" si="575"/>
        <v>0.39892665474060823</v>
      </c>
      <c r="L578" s="16">
        <f t="shared" si="576"/>
        <v>0.13237924865831843</v>
      </c>
      <c r="M578" s="16">
        <f t="shared" si="577"/>
        <v>0.45527728085867619</v>
      </c>
      <c r="N578" s="16">
        <f t="shared" si="578"/>
        <v>6.9767441860465115E-2</v>
      </c>
      <c r="O578" s="16">
        <f t="shared" si="579"/>
        <v>0.48479427549194992</v>
      </c>
      <c r="P578" s="16">
        <f t="shared" si="580"/>
        <v>3.2200357781753133E-2</v>
      </c>
      <c r="Q578" s="16">
        <f t="shared" si="581"/>
        <v>0.49194991055456172</v>
      </c>
      <c r="R578" s="16">
        <f t="shared" si="582"/>
        <v>2.4150268336314847E-2</v>
      </c>
      <c r="S578" s="16">
        <f t="shared" si="583"/>
        <v>0.5</v>
      </c>
      <c r="T578" s="16">
        <f t="shared" si="584"/>
        <v>2.5044722719141325E-2</v>
      </c>
      <c r="U578" s="18">
        <f t="shared" si="585"/>
        <v>0.50626118067978532</v>
      </c>
      <c r="V578" s="18">
        <f t="shared" si="586"/>
        <v>1.9677996422182469E-2</v>
      </c>
      <c r="Y578" s="19">
        <f t="shared" si="587"/>
        <v>2007</v>
      </c>
      <c r="Z578">
        <v>1118</v>
      </c>
      <c r="AA578">
        <v>814</v>
      </c>
      <c r="AB578">
        <v>712</v>
      </c>
      <c r="AC578">
        <v>9</v>
      </c>
      <c r="AD578">
        <v>659</v>
      </c>
      <c r="AE578">
        <v>240</v>
      </c>
      <c r="AF578">
        <v>384</v>
      </c>
      <c r="AG578">
        <v>446</v>
      </c>
      <c r="AH578">
        <v>148</v>
      </c>
      <c r="AI578">
        <v>509</v>
      </c>
      <c r="AJ578">
        <v>78</v>
      </c>
      <c r="AK578">
        <v>542</v>
      </c>
      <c r="AL578">
        <v>36</v>
      </c>
      <c r="AM578">
        <v>550</v>
      </c>
      <c r="AN578">
        <v>27</v>
      </c>
      <c r="AO578">
        <v>559</v>
      </c>
      <c r="AP578">
        <v>28</v>
      </c>
      <c r="AQ578">
        <v>566</v>
      </c>
      <c r="AR578">
        <v>22</v>
      </c>
    </row>
    <row r="579" spans="1:44" x14ac:dyDescent="0.2">
      <c r="A579" s="12">
        <f t="shared" si="590"/>
        <v>2008</v>
      </c>
      <c r="B579" s="13">
        <f t="shared" si="570"/>
        <v>1196</v>
      </c>
      <c r="C579" s="14">
        <v>22.9</v>
      </c>
      <c r="D579" s="15">
        <v>1093</v>
      </c>
      <c r="E579" s="16">
        <f t="shared" si="571"/>
        <v>0.76337792642140467</v>
      </c>
      <c r="F579" s="16">
        <f t="shared" si="572"/>
        <v>0.6764214046822743</v>
      </c>
      <c r="G579" s="16">
        <f t="shared" si="588"/>
        <v>1.1705685618729096E-2</v>
      </c>
      <c r="H579" s="16">
        <f t="shared" si="589"/>
        <v>0.61789297658862874</v>
      </c>
      <c r="I579" s="16">
        <f t="shared" si="573"/>
        <v>0.22491638795986621</v>
      </c>
      <c r="J579" s="16">
        <f t="shared" si="574"/>
        <v>0.34615384615384615</v>
      </c>
      <c r="K579" s="16">
        <f t="shared" si="575"/>
        <v>0.41722408026755853</v>
      </c>
      <c r="L579" s="16">
        <f t="shared" si="576"/>
        <v>0.13127090301003344</v>
      </c>
      <c r="M579" s="16">
        <f t="shared" si="577"/>
        <v>0.48996655518394649</v>
      </c>
      <c r="N579" s="16">
        <f t="shared" si="578"/>
        <v>6.4381270903010032E-2</v>
      </c>
      <c r="O579" s="16">
        <f t="shared" si="579"/>
        <v>0.51086956521739135</v>
      </c>
      <c r="P579" s="16">
        <f t="shared" si="580"/>
        <v>2.9264214046822744E-2</v>
      </c>
      <c r="Q579" s="16">
        <f t="shared" si="581"/>
        <v>0.51755852842809369</v>
      </c>
      <c r="R579" s="16">
        <f t="shared" si="582"/>
        <v>2.7591973244147156E-2</v>
      </c>
      <c r="S579" s="16">
        <f t="shared" si="583"/>
        <v>0.5317725752508361</v>
      </c>
      <c r="T579" s="16">
        <f t="shared" si="584"/>
        <v>1.0869565217391304E-2</v>
      </c>
      <c r="U579" s="18">
        <f t="shared" si="585"/>
        <v>0.53428093645484953</v>
      </c>
      <c r="V579" s="18">
        <f t="shared" si="586"/>
        <v>9.1973244147157199E-3</v>
      </c>
      <c r="Y579" s="19">
        <f t="shared" si="587"/>
        <v>2008</v>
      </c>
      <c r="Z579">
        <v>1196</v>
      </c>
      <c r="AA579">
        <v>913</v>
      </c>
      <c r="AB579">
        <v>809</v>
      </c>
      <c r="AC579">
        <v>14</v>
      </c>
      <c r="AD579">
        <v>739</v>
      </c>
      <c r="AE579">
        <v>269</v>
      </c>
      <c r="AF579">
        <v>414</v>
      </c>
      <c r="AG579">
        <v>499</v>
      </c>
      <c r="AH579">
        <v>157</v>
      </c>
      <c r="AI579">
        <v>586</v>
      </c>
      <c r="AJ579">
        <v>77</v>
      </c>
      <c r="AK579">
        <v>611</v>
      </c>
      <c r="AL579">
        <v>35</v>
      </c>
      <c r="AM579">
        <v>619</v>
      </c>
      <c r="AN579">
        <v>33</v>
      </c>
      <c r="AO579">
        <v>636</v>
      </c>
      <c r="AP579">
        <v>13</v>
      </c>
      <c r="AQ579">
        <v>639</v>
      </c>
      <c r="AR579">
        <v>11</v>
      </c>
    </row>
    <row r="580" spans="1:44" x14ac:dyDescent="0.2">
      <c r="A580" s="12">
        <f t="shared" si="590"/>
        <v>2009</v>
      </c>
      <c r="B580" s="13">
        <f t="shared" si="570"/>
        <v>1106</v>
      </c>
      <c r="C580" s="14">
        <v>22.7</v>
      </c>
      <c r="D580" s="15">
        <v>1091</v>
      </c>
      <c r="E580" s="16">
        <f t="shared" si="571"/>
        <v>0.740506329113924</v>
      </c>
      <c r="F580" s="16">
        <f t="shared" si="572"/>
        <v>0.60669077757685352</v>
      </c>
      <c r="G580" s="16">
        <f t="shared" si="588"/>
        <v>6.3291139240506328E-3</v>
      </c>
      <c r="H580" s="16">
        <f t="shared" si="589"/>
        <v>0.55063291139240511</v>
      </c>
      <c r="I580" s="16">
        <f t="shared" si="573"/>
        <v>0.19620253164556961</v>
      </c>
      <c r="J580" s="16">
        <f t="shared" si="574"/>
        <v>0.3092224231464738</v>
      </c>
      <c r="K580" s="16">
        <f t="shared" si="575"/>
        <v>0.37251356238698013</v>
      </c>
      <c r="L580" s="16">
        <f t="shared" si="576"/>
        <v>0.11754068716094032</v>
      </c>
      <c r="M580" s="16">
        <f t="shared" si="577"/>
        <v>0.42405063291139239</v>
      </c>
      <c r="N580" s="16">
        <f t="shared" si="578"/>
        <v>5.8770343580470161E-2</v>
      </c>
      <c r="O580" s="16">
        <f t="shared" si="579"/>
        <v>0.44575045207956598</v>
      </c>
      <c r="P580" s="16">
        <f t="shared" si="580"/>
        <v>3.25497287522604E-2</v>
      </c>
      <c r="Q580" s="16">
        <f t="shared" si="581"/>
        <v>0.45840867992766726</v>
      </c>
      <c r="R580" s="16">
        <f t="shared" si="582"/>
        <v>2.6220614828209764E-2</v>
      </c>
      <c r="S580" s="16">
        <f t="shared" si="583"/>
        <v>0.46292947558770342</v>
      </c>
      <c r="T580" s="16">
        <f t="shared" si="584"/>
        <v>2.4412296564195298E-2</v>
      </c>
      <c r="U580" s="18">
        <f t="shared" si="585"/>
        <v>0.47016274864376129</v>
      </c>
      <c r="V580" s="18">
        <f t="shared" si="586"/>
        <v>1.62748643761302E-2</v>
      </c>
      <c r="Y580" s="19">
        <f t="shared" si="587"/>
        <v>2009</v>
      </c>
      <c r="Z580">
        <v>1106</v>
      </c>
      <c r="AA580">
        <v>819</v>
      </c>
      <c r="AB580">
        <v>671</v>
      </c>
      <c r="AC580">
        <v>7</v>
      </c>
      <c r="AD580">
        <v>609</v>
      </c>
      <c r="AE580">
        <v>217</v>
      </c>
      <c r="AF580">
        <v>342</v>
      </c>
      <c r="AG580">
        <v>412</v>
      </c>
      <c r="AH580">
        <v>130</v>
      </c>
      <c r="AI580">
        <v>469</v>
      </c>
      <c r="AJ580">
        <v>65</v>
      </c>
      <c r="AK580">
        <v>493</v>
      </c>
      <c r="AL580">
        <v>36</v>
      </c>
      <c r="AM580">
        <v>507</v>
      </c>
      <c r="AN580">
        <v>29</v>
      </c>
      <c r="AO580">
        <v>512</v>
      </c>
      <c r="AP580">
        <v>27</v>
      </c>
      <c r="AQ580">
        <v>520</v>
      </c>
      <c r="AR580">
        <v>18</v>
      </c>
    </row>
    <row r="581" spans="1:44" x14ac:dyDescent="0.2">
      <c r="A581" s="12">
        <f t="shared" si="590"/>
        <v>2010</v>
      </c>
      <c r="B581" s="13">
        <f t="shared" si="570"/>
        <v>1053</v>
      </c>
      <c r="C581" s="14">
        <v>23.2</v>
      </c>
      <c r="D581" s="15">
        <v>1086</v>
      </c>
      <c r="E581" s="16">
        <f t="shared" si="571"/>
        <v>0.76163342830009495</v>
      </c>
      <c r="F581" s="16">
        <f t="shared" si="572"/>
        <v>0.64387464387464388</v>
      </c>
      <c r="G581" s="16">
        <f t="shared" si="588"/>
        <v>1.0446343779677113E-2</v>
      </c>
      <c r="H581" s="16">
        <f t="shared" si="589"/>
        <v>0.61348528015194681</v>
      </c>
      <c r="I581" s="16">
        <f t="shared" si="573"/>
        <v>0.2060778727445394</v>
      </c>
      <c r="J581" s="16">
        <f t="shared" si="574"/>
        <v>0.35707502374169042</v>
      </c>
      <c r="K581" s="16">
        <f t="shared" si="575"/>
        <v>0.39886039886039887</v>
      </c>
      <c r="L581" s="16">
        <f t="shared" si="576"/>
        <v>0.14529914529914531</v>
      </c>
      <c r="M581" s="16">
        <f t="shared" si="577"/>
        <v>0.4757834757834758</v>
      </c>
      <c r="N581" s="16">
        <f t="shared" si="578"/>
        <v>5.3181386514719847E-2</v>
      </c>
      <c r="O581" s="16">
        <f t="shared" si="579"/>
        <v>0.49097815764482433</v>
      </c>
      <c r="P581" s="16">
        <f t="shared" si="580"/>
        <v>3.2288698955365625E-2</v>
      </c>
      <c r="Q581" s="16">
        <f t="shared" si="581"/>
        <v>0.50142450142450146</v>
      </c>
      <c r="R581" s="16">
        <f t="shared" si="582"/>
        <v>1.9943019943019943E-2</v>
      </c>
      <c r="S581" s="16">
        <f t="shared" si="583"/>
        <v>0.50807217473884136</v>
      </c>
      <c r="T581" s="16">
        <f t="shared" si="584"/>
        <v>1.7094017094017096E-2</v>
      </c>
      <c r="U581" s="18">
        <f t="shared" si="585"/>
        <v>0.51282051282051277</v>
      </c>
      <c r="V581" s="18">
        <f t="shared" si="586"/>
        <v>1.2345679012345678E-2</v>
      </c>
      <c r="Y581" s="19">
        <f t="shared" si="587"/>
        <v>2010</v>
      </c>
      <c r="Z581">
        <v>1053</v>
      </c>
      <c r="AA581">
        <v>802</v>
      </c>
      <c r="AB581">
        <v>678</v>
      </c>
      <c r="AC581">
        <v>11</v>
      </c>
      <c r="AD581">
        <v>646</v>
      </c>
      <c r="AE581">
        <v>217</v>
      </c>
      <c r="AF581">
        <v>376</v>
      </c>
      <c r="AG581">
        <v>420</v>
      </c>
      <c r="AH581">
        <v>153</v>
      </c>
      <c r="AI581">
        <v>501</v>
      </c>
      <c r="AJ581">
        <v>56</v>
      </c>
      <c r="AK581">
        <v>517</v>
      </c>
      <c r="AL581">
        <v>34</v>
      </c>
      <c r="AM581">
        <v>528</v>
      </c>
      <c r="AN581">
        <v>21</v>
      </c>
      <c r="AO581">
        <v>535</v>
      </c>
      <c r="AP581">
        <v>18</v>
      </c>
      <c r="AQ581">
        <v>540</v>
      </c>
      <c r="AR581">
        <v>13</v>
      </c>
    </row>
    <row r="582" spans="1:44" x14ac:dyDescent="0.2">
      <c r="A582" s="12">
        <f t="shared" si="590"/>
        <v>2011</v>
      </c>
      <c r="B582" s="13">
        <f t="shared" si="570"/>
        <v>914</v>
      </c>
      <c r="C582" s="14">
        <v>23.2</v>
      </c>
      <c r="D582" s="15">
        <v>1094</v>
      </c>
      <c r="E582" s="16">
        <f t="shared" si="571"/>
        <v>0.75054704595185995</v>
      </c>
      <c r="F582" s="16">
        <f t="shared" si="572"/>
        <v>0.67067833698030632</v>
      </c>
      <c r="G582" s="16">
        <f t="shared" si="588"/>
        <v>4.3763676148796497E-3</v>
      </c>
      <c r="H582" s="16">
        <f t="shared" si="589"/>
        <v>0.59846827133479208</v>
      </c>
      <c r="I582" s="16">
        <f t="shared" si="573"/>
        <v>0.24179431072210067</v>
      </c>
      <c r="J582" s="16">
        <f t="shared" si="574"/>
        <v>0.32166301969365424</v>
      </c>
      <c r="K582" s="16">
        <f t="shared" si="575"/>
        <v>0.42669584245076586</v>
      </c>
      <c r="L582" s="16">
        <f t="shared" si="576"/>
        <v>0.10503282275711159</v>
      </c>
      <c r="M582" s="16">
        <f t="shared" si="577"/>
        <v>0.48358862144420134</v>
      </c>
      <c r="N582" s="16">
        <f t="shared" si="578"/>
        <v>4.8140043763676151E-2</v>
      </c>
      <c r="O582" s="16">
        <f t="shared" si="579"/>
        <v>0.50547045951859959</v>
      </c>
      <c r="P582" s="16">
        <f t="shared" si="580"/>
        <v>3.1728665207877461E-2</v>
      </c>
      <c r="Q582" s="16">
        <f t="shared" si="581"/>
        <v>0.51859956236323856</v>
      </c>
      <c r="R582" s="16">
        <f t="shared" si="582"/>
        <v>2.1881838074398249E-2</v>
      </c>
      <c r="S582" s="16">
        <f t="shared" si="583"/>
        <v>0.52625820568927795</v>
      </c>
      <c r="T582" s="16">
        <f t="shared" si="584"/>
        <v>1.5317286652078774E-2</v>
      </c>
      <c r="U582" s="18">
        <f t="shared" si="585"/>
        <v>0.52735229759299784</v>
      </c>
      <c r="V582" s="18">
        <f t="shared" si="586"/>
        <v>1.0940919037199124E-2</v>
      </c>
      <c r="Y582" s="19">
        <f t="shared" si="587"/>
        <v>2011</v>
      </c>
      <c r="Z582">
        <v>914</v>
      </c>
      <c r="AA582">
        <v>686</v>
      </c>
      <c r="AB582">
        <v>613</v>
      </c>
      <c r="AC582">
        <v>4</v>
      </c>
      <c r="AD582">
        <v>547</v>
      </c>
      <c r="AE582">
        <v>221</v>
      </c>
      <c r="AF582">
        <v>294</v>
      </c>
      <c r="AG582">
        <v>390</v>
      </c>
      <c r="AH582">
        <v>96</v>
      </c>
      <c r="AI582">
        <v>442</v>
      </c>
      <c r="AJ582">
        <v>44</v>
      </c>
      <c r="AK582">
        <v>462</v>
      </c>
      <c r="AL582">
        <v>29</v>
      </c>
      <c r="AM582">
        <v>474</v>
      </c>
      <c r="AN582">
        <v>20</v>
      </c>
      <c r="AO582">
        <v>481</v>
      </c>
      <c r="AP582">
        <v>14</v>
      </c>
      <c r="AQ582">
        <v>482</v>
      </c>
      <c r="AR582">
        <v>10</v>
      </c>
    </row>
    <row r="583" spans="1:44" x14ac:dyDescent="0.2">
      <c r="A583" s="12">
        <f t="shared" si="590"/>
        <v>2012</v>
      </c>
      <c r="B583" s="13">
        <f t="shared" si="570"/>
        <v>890</v>
      </c>
      <c r="C583" s="14">
        <v>23.4</v>
      </c>
      <c r="D583" s="15">
        <v>1081</v>
      </c>
      <c r="E583" s="16">
        <f t="shared" si="571"/>
        <v>0.73820224719101124</v>
      </c>
      <c r="F583" s="16">
        <f t="shared" si="572"/>
        <v>0.64157303370786511</v>
      </c>
      <c r="G583" s="16">
        <f t="shared" si="588"/>
        <v>1.0112359550561797E-2</v>
      </c>
      <c r="H583" s="16">
        <f t="shared" si="589"/>
        <v>0.56741573033707871</v>
      </c>
      <c r="I583" s="16">
        <f t="shared" si="573"/>
        <v>0.25056179775280901</v>
      </c>
      <c r="J583" s="16">
        <f t="shared" si="574"/>
        <v>0.28426966292134831</v>
      </c>
      <c r="K583" s="16">
        <f t="shared" si="575"/>
        <v>0.42022471910112358</v>
      </c>
      <c r="L583" s="16">
        <f t="shared" si="576"/>
        <v>0.10561797752808989</v>
      </c>
      <c r="M583" s="16">
        <f t="shared" si="577"/>
        <v>0.46966292134831461</v>
      </c>
      <c r="N583" s="16">
        <f t="shared" si="578"/>
        <v>5.7303370786516851E-2</v>
      </c>
      <c r="O583" s="16">
        <f t="shared" si="579"/>
        <v>0.49213483146067416</v>
      </c>
      <c r="P583" s="16">
        <f t="shared" si="580"/>
        <v>2.4719101123595506E-2</v>
      </c>
      <c r="Q583" s="16">
        <f t="shared" si="581"/>
        <v>0.5</v>
      </c>
      <c r="R583" s="16">
        <f t="shared" si="582"/>
        <v>2.1348314606741574E-2</v>
      </c>
      <c r="S583" s="16">
        <f t="shared" si="583"/>
        <v>0.50786516853932584</v>
      </c>
      <c r="T583" s="16">
        <f t="shared" si="584"/>
        <v>1.4606741573033709E-2</v>
      </c>
      <c r="U583" s="18">
        <f t="shared" si="585"/>
        <v>0.51348314606741574</v>
      </c>
      <c r="V583" s="18">
        <f t="shared" si="586"/>
        <v>8.988764044943821E-3</v>
      </c>
      <c r="Y583" s="19">
        <f t="shared" si="587"/>
        <v>2012</v>
      </c>
      <c r="Z583">
        <v>890</v>
      </c>
      <c r="AA583">
        <v>657</v>
      </c>
      <c r="AB583">
        <v>571</v>
      </c>
      <c r="AC583">
        <v>9</v>
      </c>
      <c r="AD583">
        <v>505</v>
      </c>
      <c r="AE583">
        <v>223</v>
      </c>
      <c r="AF583">
        <v>253</v>
      </c>
      <c r="AG583">
        <v>374</v>
      </c>
      <c r="AH583">
        <v>94</v>
      </c>
      <c r="AI583">
        <v>418</v>
      </c>
      <c r="AJ583">
        <v>51</v>
      </c>
      <c r="AK583">
        <v>438</v>
      </c>
      <c r="AL583">
        <v>22</v>
      </c>
      <c r="AM583">
        <v>445</v>
      </c>
      <c r="AN583">
        <v>19</v>
      </c>
      <c r="AO583">
        <v>452</v>
      </c>
      <c r="AP583">
        <v>13</v>
      </c>
      <c r="AQ583">
        <v>457</v>
      </c>
      <c r="AR583">
        <v>8</v>
      </c>
    </row>
    <row r="584" spans="1:44" x14ac:dyDescent="0.2">
      <c r="A584" s="12">
        <f t="shared" si="590"/>
        <v>2013</v>
      </c>
      <c r="B584" s="13">
        <f t="shared" si="570"/>
        <v>829</v>
      </c>
      <c r="C584" s="14">
        <v>23.2</v>
      </c>
      <c r="D584" s="15">
        <v>1081</v>
      </c>
      <c r="E584" s="16">
        <f t="shared" si="571"/>
        <v>0.71773220747889022</v>
      </c>
      <c r="F584" s="16">
        <f t="shared" si="572"/>
        <v>0.632086851628468</v>
      </c>
      <c r="G584" s="16">
        <f t="shared" si="588"/>
        <v>1.6887816646562123E-2</v>
      </c>
      <c r="H584" s="16">
        <f t="shared" si="589"/>
        <v>0.55367913148371528</v>
      </c>
      <c r="I584" s="16">
        <f t="shared" si="573"/>
        <v>0.26658624849215923</v>
      </c>
      <c r="J584" s="16">
        <f t="shared" si="574"/>
        <v>0.26537997587454765</v>
      </c>
      <c r="K584" s="16">
        <f t="shared" si="575"/>
        <v>0.40048250904704463</v>
      </c>
      <c r="L584" s="16">
        <f t="shared" si="576"/>
        <v>9.2882991556091671E-2</v>
      </c>
      <c r="M584" s="16">
        <f t="shared" si="577"/>
        <v>0.44028950542822676</v>
      </c>
      <c r="N584" s="16">
        <f t="shared" si="578"/>
        <v>5.066344993968637E-2</v>
      </c>
      <c r="O584" s="16">
        <f t="shared" si="579"/>
        <v>0.46441495778045838</v>
      </c>
      <c r="P584" s="16">
        <f t="shared" si="580"/>
        <v>2.4125452352231604E-2</v>
      </c>
      <c r="Q584" s="16">
        <f t="shared" si="581"/>
        <v>0.46924004825090471</v>
      </c>
      <c r="R584" s="16">
        <f t="shared" si="582"/>
        <v>2.0506634499396863E-2</v>
      </c>
      <c r="S584" s="16">
        <f t="shared" si="583"/>
        <v>0.48009650180940894</v>
      </c>
      <c r="T584" s="16">
        <f t="shared" si="584"/>
        <v>1.0856453558504222E-2</v>
      </c>
      <c r="Y584" s="19">
        <f t="shared" si="587"/>
        <v>2013</v>
      </c>
      <c r="Z584">
        <v>829</v>
      </c>
      <c r="AA584">
        <v>595</v>
      </c>
      <c r="AB584">
        <v>524</v>
      </c>
      <c r="AC584">
        <v>14</v>
      </c>
      <c r="AD584">
        <v>459</v>
      </c>
      <c r="AE584">
        <v>221</v>
      </c>
      <c r="AF584">
        <v>220</v>
      </c>
      <c r="AG584">
        <v>332</v>
      </c>
      <c r="AH584">
        <v>77</v>
      </c>
      <c r="AI584">
        <v>365</v>
      </c>
      <c r="AJ584">
        <v>42</v>
      </c>
      <c r="AK584">
        <v>385</v>
      </c>
      <c r="AL584">
        <v>20</v>
      </c>
      <c r="AM584">
        <v>389</v>
      </c>
      <c r="AN584">
        <v>17</v>
      </c>
      <c r="AO584">
        <v>398</v>
      </c>
      <c r="AP584">
        <v>9</v>
      </c>
    </row>
    <row r="585" spans="1:44" x14ac:dyDescent="0.2">
      <c r="A585" s="12">
        <f t="shared" si="590"/>
        <v>2014</v>
      </c>
      <c r="B585" s="13">
        <f t="shared" si="570"/>
        <v>872</v>
      </c>
      <c r="C585" s="14">
        <v>22.9</v>
      </c>
      <c r="D585" s="15">
        <v>1096</v>
      </c>
      <c r="E585" s="16">
        <f t="shared" si="571"/>
        <v>0.73509174311926606</v>
      </c>
      <c r="F585" s="16">
        <f t="shared" si="572"/>
        <v>0.61009174311926606</v>
      </c>
      <c r="G585" s="16">
        <f t="shared" si="588"/>
        <v>1.3761467889908258E-2</v>
      </c>
      <c r="H585" s="16">
        <f t="shared" si="589"/>
        <v>0.5584862385321101</v>
      </c>
      <c r="I585" s="16">
        <f t="shared" si="573"/>
        <v>0.24197247706422018</v>
      </c>
      <c r="J585" s="16">
        <f t="shared" si="574"/>
        <v>0.29472477064220182</v>
      </c>
      <c r="K585" s="16">
        <f t="shared" si="575"/>
        <v>0.39908256880733944</v>
      </c>
      <c r="L585" s="16">
        <f t="shared" si="576"/>
        <v>9.9770642201834861E-2</v>
      </c>
      <c r="M585" s="16">
        <f t="shared" si="577"/>
        <v>0.44954128440366975</v>
      </c>
      <c r="N585" s="16">
        <f t="shared" si="578"/>
        <v>5.9633027522935783E-2</v>
      </c>
      <c r="O585" s="16">
        <f t="shared" si="579"/>
        <v>0.47591743119266056</v>
      </c>
      <c r="P585" s="16">
        <f t="shared" si="580"/>
        <v>3.4403669724770644E-2</v>
      </c>
      <c r="Q585" s="16">
        <f t="shared" si="581"/>
        <v>0.48738532110091742</v>
      </c>
      <c r="R585" s="16">
        <f t="shared" si="582"/>
        <v>1.6055045871559634E-2</v>
      </c>
      <c r="S585" s="20"/>
      <c r="T585" s="20"/>
      <c r="Y585" s="19">
        <f t="shared" si="587"/>
        <v>2014</v>
      </c>
      <c r="Z585">
        <v>872</v>
      </c>
      <c r="AA585">
        <v>641</v>
      </c>
      <c r="AB585">
        <v>532</v>
      </c>
      <c r="AC585">
        <v>12</v>
      </c>
      <c r="AD585">
        <v>487</v>
      </c>
      <c r="AE585">
        <v>211</v>
      </c>
      <c r="AF585">
        <v>257</v>
      </c>
      <c r="AG585">
        <v>348</v>
      </c>
      <c r="AH585">
        <v>87</v>
      </c>
      <c r="AI585">
        <v>392</v>
      </c>
      <c r="AJ585">
        <v>52</v>
      </c>
      <c r="AK585">
        <v>415</v>
      </c>
      <c r="AL585">
        <v>30</v>
      </c>
      <c r="AM585">
        <v>425</v>
      </c>
      <c r="AN585">
        <v>14</v>
      </c>
    </row>
    <row r="586" spans="1:44" x14ac:dyDescent="0.2">
      <c r="A586" s="12">
        <f t="shared" si="590"/>
        <v>2015</v>
      </c>
      <c r="B586" s="13">
        <f t="shared" si="570"/>
        <v>841</v>
      </c>
      <c r="C586" s="14">
        <v>23</v>
      </c>
      <c r="D586" s="15">
        <v>1115</v>
      </c>
      <c r="E586" s="16">
        <f t="shared" si="571"/>
        <v>0.70630202140309151</v>
      </c>
      <c r="F586" s="16">
        <f t="shared" si="572"/>
        <v>0.59809750297265163</v>
      </c>
      <c r="G586" s="16">
        <f t="shared" si="588"/>
        <v>1.3079667063020214E-2</v>
      </c>
      <c r="H586" s="16">
        <f t="shared" si="589"/>
        <v>0.52318668252080858</v>
      </c>
      <c r="I586" s="16">
        <f t="shared" si="573"/>
        <v>0.2853745541022592</v>
      </c>
      <c r="J586" s="16">
        <f t="shared" si="574"/>
        <v>0.22473246135552913</v>
      </c>
      <c r="K586" s="16">
        <f t="shared" si="575"/>
        <v>0.41379310344827586</v>
      </c>
      <c r="L586" s="16">
        <f t="shared" si="576"/>
        <v>7.0154577883472055E-2</v>
      </c>
      <c r="M586" s="16">
        <f t="shared" si="577"/>
        <v>0.45303210463733651</v>
      </c>
      <c r="N586" s="16">
        <f t="shared" si="578"/>
        <v>3.6860879904875146E-2</v>
      </c>
      <c r="O586" s="16">
        <f t="shared" si="579"/>
        <v>0.46967895362663498</v>
      </c>
      <c r="P586" s="16">
        <f t="shared" si="580"/>
        <v>1.6646848989298454E-2</v>
      </c>
      <c r="Q586" s="20"/>
      <c r="R586" s="20"/>
      <c r="S586" s="20"/>
      <c r="T586" s="20"/>
      <c r="Y586" s="19">
        <f t="shared" si="587"/>
        <v>2015</v>
      </c>
      <c r="Z586">
        <v>841</v>
      </c>
      <c r="AA586">
        <v>594</v>
      </c>
      <c r="AB586">
        <v>503</v>
      </c>
      <c r="AC586">
        <v>11</v>
      </c>
      <c r="AD586">
        <v>440</v>
      </c>
      <c r="AE586">
        <v>240</v>
      </c>
      <c r="AF586">
        <v>189</v>
      </c>
      <c r="AG586">
        <v>348</v>
      </c>
      <c r="AH586">
        <v>59</v>
      </c>
      <c r="AI586">
        <v>381</v>
      </c>
      <c r="AJ586">
        <v>31</v>
      </c>
      <c r="AK586">
        <v>395</v>
      </c>
      <c r="AL586">
        <v>14</v>
      </c>
    </row>
    <row r="587" spans="1:44" x14ac:dyDescent="0.2">
      <c r="A587" s="12">
        <f t="shared" si="590"/>
        <v>2016</v>
      </c>
      <c r="B587" s="13">
        <f t="shared" si="570"/>
        <v>699</v>
      </c>
      <c r="C587" s="14">
        <v>22.7</v>
      </c>
      <c r="D587" s="15">
        <v>1110</v>
      </c>
      <c r="E587" s="16">
        <f t="shared" si="571"/>
        <v>0.71387696709585124</v>
      </c>
      <c r="F587" s="16">
        <f t="shared" si="572"/>
        <v>0.59656652360515017</v>
      </c>
      <c r="G587" s="16">
        <f t="shared" si="588"/>
        <v>1.0014306151645207E-2</v>
      </c>
      <c r="H587" s="16">
        <f t="shared" si="589"/>
        <v>0.53361945636623753</v>
      </c>
      <c r="I587" s="16">
        <f t="shared" si="573"/>
        <v>0.26180257510729615</v>
      </c>
      <c r="J587" s="16">
        <f t="shared" si="574"/>
        <v>0.24177396280400573</v>
      </c>
      <c r="K587" s="16">
        <f t="shared" si="575"/>
        <v>0.41058655221745349</v>
      </c>
      <c r="L587" s="16">
        <f t="shared" si="576"/>
        <v>8.15450643776824E-2</v>
      </c>
      <c r="M587" s="16">
        <f t="shared" si="577"/>
        <v>0.45064377682403434</v>
      </c>
      <c r="N587" s="16">
        <f t="shared" si="578"/>
        <v>3.5765379113018601E-2</v>
      </c>
      <c r="O587" s="20"/>
      <c r="P587" s="20"/>
      <c r="Q587" s="20"/>
      <c r="R587" s="20"/>
      <c r="S587" s="20"/>
      <c r="T587" s="20"/>
      <c r="Y587" s="19">
        <f t="shared" si="587"/>
        <v>2016</v>
      </c>
      <c r="Z587">
        <v>699</v>
      </c>
      <c r="AA587">
        <v>499</v>
      </c>
      <c r="AB587">
        <v>417</v>
      </c>
      <c r="AC587">
        <v>7</v>
      </c>
      <c r="AD587">
        <v>373</v>
      </c>
      <c r="AE587">
        <v>183</v>
      </c>
      <c r="AF587">
        <v>169</v>
      </c>
      <c r="AG587">
        <v>287</v>
      </c>
      <c r="AH587">
        <v>57</v>
      </c>
      <c r="AI587">
        <v>315</v>
      </c>
      <c r="AJ587">
        <v>25</v>
      </c>
    </row>
    <row r="588" spans="1:44" x14ac:dyDescent="0.2">
      <c r="A588" s="12">
        <f t="shared" si="590"/>
        <v>2017</v>
      </c>
      <c r="B588" s="13">
        <f t="shared" si="570"/>
        <v>717</v>
      </c>
      <c r="C588" s="14">
        <v>23.1</v>
      </c>
      <c r="D588" s="15">
        <v>1088</v>
      </c>
      <c r="E588" s="16">
        <f t="shared" si="571"/>
        <v>0.65411436541143653</v>
      </c>
      <c r="F588" s="16">
        <f t="shared" si="572"/>
        <v>0.54672245467224545</v>
      </c>
      <c r="G588" s="16">
        <f t="shared" si="588"/>
        <v>2.3709902370990237E-2</v>
      </c>
      <c r="H588" s="16">
        <f t="shared" si="589"/>
        <v>0.47977684797768477</v>
      </c>
      <c r="I588" s="16">
        <f t="shared" si="573"/>
        <v>0.24546722454672246</v>
      </c>
      <c r="J588" s="16">
        <f t="shared" si="574"/>
        <v>0.23152022315202231</v>
      </c>
      <c r="K588" s="16">
        <f t="shared" si="575"/>
        <v>0.35564853556485354</v>
      </c>
      <c r="L588" s="16">
        <f t="shared" si="576"/>
        <v>9.2050209205020925E-2</v>
      </c>
      <c r="M588" s="20"/>
      <c r="N588" s="20"/>
      <c r="O588" s="20"/>
      <c r="P588" s="20"/>
      <c r="Q588" s="20"/>
      <c r="R588" s="20"/>
      <c r="S588" s="20"/>
      <c r="T588" s="20"/>
      <c r="Y588" s="19">
        <f t="shared" si="587"/>
        <v>2017</v>
      </c>
      <c r="Z588">
        <v>717</v>
      </c>
      <c r="AA588">
        <v>469</v>
      </c>
      <c r="AB588">
        <v>392</v>
      </c>
      <c r="AC588">
        <v>17</v>
      </c>
      <c r="AD588">
        <v>344</v>
      </c>
      <c r="AE588">
        <v>176</v>
      </c>
      <c r="AF588">
        <v>166</v>
      </c>
      <c r="AG588">
        <v>255</v>
      </c>
      <c r="AH588">
        <v>66</v>
      </c>
    </row>
    <row r="589" spans="1:44" x14ac:dyDescent="0.2">
      <c r="A589" s="12">
        <f t="shared" si="590"/>
        <v>2018</v>
      </c>
      <c r="B589" s="13">
        <f t="shared" si="570"/>
        <v>680</v>
      </c>
      <c r="C589" s="14">
        <v>22.9</v>
      </c>
      <c r="D589" s="15">
        <v>1188</v>
      </c>
      <c r="E589" s="16">
        <f t="shared" si="571"/>
        <v>0.71764705882352942</v>
      </c>
      <c r="F589" s="16">
        <f t="shared" si="572"/>
        <v>0.57794117647058818</v>
      </c>
      <c r="G589" s="16">
        <f t="shared" si="588"/>
        <v>2.3529411764705882E-2</v>
      </c>
      <c r="H589" s="16">
        <f t="shared" si="589"/>
        <v>0.51911764705882357</v>
      </c>
      <c r="I589" s="16">
        <f t="shared" si="573"/>
        <v>0.28676470588235292</v>
      </c>
      <c r="J589" s="16">
        <f t="shared" si="574"/>
        <v>0.22647058823529412</v>
      </c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Y589" s="19">
        <f t="shared" si="587"/>
        <v>2018</v>
      </c>
      <c r="Z589">
        <v>680</v>
      </c>
      <c r="AA589">
        <v>488</v>
      </c>
      <c r="AB589">
        <v>393</v>
      </c>
      <c r="AC589">
        <v>16</v>
      </c>
      <c r="AD589">
        <v>353</v>
      </c>
      <c r="AE589">
        <v>195</v>
      </c>
      <c r="AF589">
        <v>154</v>
      </c>
    </row>
    <row r="590" spans="1:44" x14ac:dyDescent="0.2">
      <c r="A590" s="12">
        <f t="shared" si="590"/>
        <v>2019</v>
      </c>
      <c r="B590" s="13">
        <f t="shared" si="570"/>
        <v>601</v>
      </c>
      <c r="C590" s="14">
        <v>22.8</v>
      </c>
      <c r="D590" s="15">
        <v>1141</v>
      </c>
      <c r="E590" s="16">
        <f t="shared" si="571"/>
        <v>0.73377703826955076</v>
      </c>
      <c r="F590" s="16">
        <f t="shared" si="572"/>
        <v>0.63227953410981697</v>
      </c>
      <c r="G590" s="16">
        <f t="shared" si="588"/>
        <v>3.3277870216306155E-2</v>
      </c>
      <c r="H590" s="16">
        <f t="shared" si="589"/>
        <v>0.53743760399334439</v>
      </c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Y590" s="19">
        <f t="shared" si="587"/>
        <v>2019</v>
      </c>
      <c r="Z590">
        <v>601</v>
      </c>
      <c r="AA590">
        <v>441</v>
      </c>
      <c r="AB590">
        <v>380</v>
      </c>
      <c r="AC590">
        <v>20</v>
      </c>
      <c r="AD590">
        <v>323</v>
      </c>
    </row>
    <row r="591" spans="1:44" x14ac:dyDescent="0.2">
      <c r="A591" s="12">
        <f t="shared" si="590"/>
        <v>2020</v>
      </c>
      <c r="B591" s="13">
        <f t="shared" si="570"/>
        <v>574</v>
      </c>
      <c r="C591" s="14">
        <v>23</v>
      </c>
      <c r="D591" s="15">
        <v>1152</v>
      </c>
      <c r="E591" s="16">
        <f t="shared" si="571"/>
        <v>0.74041811846689898</v>
      </c>
      <c r="F591" s="16">
        <f t="shared" si="572"/>
        <v>0.62717770034843201</v>
      </c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X591" s="19"/>
      <c r="Y591" s="19">
        <f t="shared" si="587"/>
        <v>2020</v>
      </c>
      <c r="Z591">
        <v>574</v>
      </c>
      <c r="AA591">
        <v>425</v>
      </c>
      <c r="AB591">
        <v>360</v>
      </c>
    </row>
    <row r="592" spans="1:44" x14ac:dyDescent="0.2">
      <c r="A592" s="12">
        <f t="shared" si="590"/>
        <v>2021</v>
      </c>
      <c r="B592" s="13">
        <f t="shared" si="570"/>
        <v>614</v>
      </c>
      <c r="C592" s="14">
        <v>22.6</v>
      </c>
      <c r="D592" s="15">
        <v>1228</v>
      </c>
      <c r="E592" s="16">
        <f t="shared" si="571"/>
        <v>0.749185667752443</v>
      </c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X592" s="19"/>
      <c r="Y592" s="19">
        <f t="shared" si="587"/>
        <v>2021</v>
      </c>
      <c r="Z592">
        <v>614</v>
      </c>
      <c r="AA592">
        <v>460</v>
      </c>
    </row>
    <row r="593" spans="1:44" x14ac:dyDescent="0.2">
      <c r="A593" s="12">
        <f t="shared" si="590"/>
        <v>2022</v>
      </c>
      <c r="B593" s="13">
        <f t="shared" si="570"/>
        <v>661</v>
      </c>
      <c r="C593" s="14">
        <v>22.2</v>
      </c>
      <c r="D593" s="15">
        <v>1224</v>
      </c>
      <c r="E593" s="21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X593" s="19"/>
      <c r="Y593" s="19">
        <f t="shared" si="587"/>
        <v>2022</v>
      </c>
      <c r="Z593">
        <v>661</v>
      </c>
    </row>
    <row r="594" spans="1:44" x14ac:dyDescent="0.2">
      <c r="A594" s="57"/>
      <c r="B594" s="23"/>
      <c r="C594" s="24"/>
      <c r="D594" s="25"/>
      <c r="E594" s="21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X594" s="19"/>
      <c r="Y594"/>
    </row>
    <row r="595" spans="1:44" x14ac:dyDescent="0.2">
      <c r="X595" s="19"/>
      <c r="Y595"/>
    </row>
    <row r="596" spans="1:44" x14ac:dyDescent="0.2">
      <c r="A596" s="26" t="s">
        <v>24</v>
      </c>
      <c r="B596" s="13">
        <f>AVERAGE(B572:B593)</f>
        <v>933.0454545454545</v>
      </c>
      <c r="C596" s="27">
        <f>AVERAGE(C572:C593)</f>
        <v>22.759090909090904</v>
      </c>
      <c r="D596" s="15">
        <f>AVERAGE(D572:D593)</f>
        <v>1110.7727272727273</v>
      </c>
      <c r="E596" s="16">
        <f>AVERAGE(E572:E592)</f>
        <v>0.72542003115955767</v>
      </c>
      <c r="F596" s="16">
        <f>AVERAGE(F572:F591)</f>
        <v>0.61472200474094529</v>
      </c>
      <c r="G596" s="16">
        <f>AVERAGE(G572:G590)</f>
        <v>1.262546963274167E-2</v>
      </c>
      <c r="H596" s="16">
        <f>AVERAGE(H572:H590)</f>
        <v>0.55523871964979532</v>
      </c>
      <c r="I596" s="16">
        <f>AVERAGE(I572:I589)</f>
        <v>0.22358773126225509</v>
      </c>
      <c r="J596" s="16">
        <f>AVERAGE(J572:J589)</f>
        <v>0.30679406437804696</v>
      </c>
      <c r="K596" s="16">
        <f>AVERAGE(K572:K588)</f>
        <v>0.38961033266149536</v>
      </c>
      <c r="L596" s="16">
        <f>AVERAGE(L572:L588)</f>
        <v>0.11924237798398848</v>
      </c>
      <c r="M596" s="16">
        <f>AVERAGE(M572:M587)</f>
        <v>0.44846695168265216</v>
      </c>
      <c r="N596" s="16">
        <f>AVERAGE(N572:N587)</f>
        <v>6.294516372409073E-2</v>
      </c>
      <c r="O596" s="16">
        <f>AVERAGE(O572:O586)</f>
        <v>0.47259610811438546</v>
      </c>
      <c r="P596" s="16">
        <f>AVERAGE(P572:P586)</f>
        <v>3.7183521544768644E-2</v>
      </c>
      <c r="Q596" s="16">
        <f>AVERAGE(Q572:Q585)</f>
        <v>0.48498208663265341</v>
      </c>
      <c r="R596" s="16">
        <f>AVERAGE(R572:R585)</f>
        <v>2.7925909327873383E-2</v>
      </c>
      <c r="S596" s="16">
        <f>AVERAGE(S572:S584)</f>
        <v>0.49531947459846359</v>
      </c>
      <c r="T596" s="16">
        <f>AVERAGE(T572:T584)</f>
        <v>2.1323376524340298E-2</v>
      </c>
      <c r="U596" s="16">
        <f>AVERAGE(U572:U583)</f>
        <v>0.50241153935241412</v>
      </c>
      <c r="V596" s="16">
        <f>AVERAGE(V572:V583)</f>
        <v>1.6266677561308941E-2</v>
      </c>
      <c r="Y596" s="19"/>
    </row>
    <row r="597" spans="1:44" x14ac:dyDescent="0.2">
      <c r="A597" s="28"/>
      <c r="B597" s="23"/>
      <c r="C597" s="29"/>
      <c r="D597" s="23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57"/>
      <c r="V597" s="57"/>
      <c r="X597" s="19"/>
      <c r="Y597"/>
    </row>
    <row r="598" spans="1:44" x14ac:dyDescent="0.2">
      <c r="A598" s="28"/>
      <c r="B598" s="23"/>
      <c r="C598" s="29"/>
      <c r="D598" s="23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57"/>
      <c r="V598" s="57"/>
      <c r="X598" s="19"/>
      <c r="Y598"/>
    </row>
    <row r="599" spans="1:44" x14ac:dyDescent="0.2">
      <c r="C599" s="30"/>
      <c r="D599" s="32"/>
      <c r="E599" s="35"/>
      <c r="F599" s="35"/>
      <c r="G599" s="35"/>
      <c r="H599" s="35"/>
      <c r="I599" s="35"/>
      <c r="J599" s="35"/>
      <c r="K599" s="35"/>
      <c r="L599" s="35"/>
      <c r="M599" s="35"/>
      <c r="N599" s="35"/>
      <c r="O599" s="35"/>
      <c r="P599" s="35"/>
      <c r="Q599" s="35"/>
      <c r="R599" s="35"/>
      <c r="S599" s="35"/>
      <c r="T599" s="35"/>
      <c r="U599" s="33"/>
      <c r="V599" s="33"/>
      <c r="X599" s="19"/>
      <c r="Y599"/>
    </row>
    <row r="600" spans="1:44" x14ac:dyDescent="0.2">
      <c r="C600" s="30"/>
      <c r="D600" s="32"/>
      <c r="F600" s="2" t="str">
        <f>+F561</f>
        <v>CSRDE  RETENTION SURVEY -  2021-22 (Fall 2022 Update)</v>
      </c>
      <c r="G600" s="2"/>
      <c r="H600" s="2"/>
      <c r="U600" s="33"/>
      <c r="V600" s="33"/>
      <c r="X600" s="19"/>
      <c r="Y600"/>
    </row>
    <row r="601" spans="1:44" x14ac:dyDescent="0.2">
      <c r="C601" s="30"/>
      <c r="D601" s="2" t="str">
        <f>+D562</f>
        <v>Section I:    Institution-wide Rates for All First-time, Full-time, Bachelor-degree-seeking Freshmen</v>
      </c>
      <c r="U601" s="33"/>
      <c r="V601" s="33"/>
      <c r="X601" s="19"/>
      <c r="Y601"/>
    </row>
    <row r="602" spans="1:44" x14ac:dyDescent="0.2">
      <c r="C602" s="30"/>
      <c r="D602" s="32"/>
      <c r="U602" s="33"/>
      <c r="V602" s="33"/>
      <c r="X602" s="19"/>
      <c r="Y602"/>
    </row>
    <row r="603" spans="1:44" x14ac:dyDescent="0.2">
      <c r="A603" t="str">
        <f>+A564</f>
        <v>Institution : The University of Montana - Missoula</v>
      </c>
      <c r="C603" s="30"/>
      <c r="D603" s="32"/>
      <c r="U603" s="33"/>
      <c r="V603" s="33"/>
      <c r="X603" s="19"/>
      <c r="Y603"/>
    </row>
    <row r="604" spans="1:44" x14ac:dyDescent="0.2">
      <c r="C604" s="30"/>
      <c r="D604" s="32"/>
      <c r="U604" s="33"/>
      <c r="V604" s="33"/>
      <c r="X604" s="19"/>
      <c r="Y604"/>
    </row>
    <row r="605" spans="1:44" x14ac:dyDescent="0.2">
      <c r="A605" t="s">
        <v>34</v>
      </c>
      <c r="C605" s="30"/>
      <c r="D605" s="32"/>
      <c r="U605" s="33"/>
      <c r="V605" s="34" t="s">
        <v>60</v>
      </c>
      <c r="X605" s="19"/>
      <c r="Y605"/>
    </row>
    <row r="606" spans="1:44" x14ac:dyDescent="0.2">
      <c r="A606" t="str">
        <f>+A567</f>
        <v>Omitted pre-pharm, pre-physical therapy, pre-engineering and pre-nursing</v>
      </c>
      <c r="C606" s="30"/>
      <c r="D606" s="32"/>
      <c r="U606" s="79"/>
      <c r="V606" s="79"/>
      <c r="X606" s="19"/>
      <c r="Y606"/>
      <c r="Z606" t="s">
        <v>35</v>
      </c>
    </row>
    <row r="607" spans="1:44" x14ac:dyDescent="0.2">
      <c r="A607" s="62"/>
      <c r="B607" s="6"/>
      <c r="C607" s="62"/>
      <c r="D607" s="62"/>
      <c r="E607" s="75" t="s">
        <v>3</v>
      </c>
      <c r="F607" s="76"/>
      <c r="G607" s="75" t="s">
        <v>4</v>
      </c>
      <c r="H607" s="78"/>
      <c r="I607" s="78"/>
      <c r="J607" s="78"/>
      <c r="K607" s="78"/>
      <c r="L607" s="78"/>
      <c r="M607" s="78"/>
      <c r="N607" s="78"/>
      <c r="O607" s="78"/>
      <c r="P607" s="78"/>
      <c r="Q607" s="78"/>
      <c r="R607" s="78"/>
      <c r="S607" s="78"/>
      <c r="T607" s="78"/>
      <c r="U607" s="78"/>
      <c r="V607" s="76"/>
      <c r="AA607" s="73" t="s">
        <v>3</v>
      </c>
      <c r="AB607" s="73"/>
      <c r="AC607" s="73" t="s">
        <v>4</v>
      </c>
      <c r="AD607" s="73"/>
      <c r="AE607" s="73"/>
      <c r="AF607" s="73"/>
      <c r="AG607" s="73"/>
      <c r="AH607" s="73"/>
      <c r="AI607" s="73"/>
      <c r="AJ607" s="73"/>
      <c r="AK607" s="73"/>
      <c r="AL607" s="73"/>
      <c r="AM607" s="73"/>
      <c r="AN607" s="73"/>
      <c r="AO607" s="73"/>
      <c r="AP607" s="73"/>
      <c r="AQ607" s="73"/>
      <c r="AR607" s="73"/>
    </row>
    <row r="608" spans="1:44" x14ac:dyDescent="0.2">
      <c r="A608" s="62"/>
      <c r="B608" s="7" t="s">
        <v>5</v>
      </c>
      <c r="C608" s="8" t="s">
        <v>6</v>
      </c>
      <c r="D608" s="8" t="s">
        <v>6</v>
      </c>
      <c r="E608" s="8" t="s">
        <v>7</v>
      </c>
      <c r="F608" s="8" t="s">
        <v>7</v>
      </c>
      <c r="G608" s="75" t="s">
        <v>62</v>
      </c>
      <c r="H608" s="76"/>
      <c r="I608" s="75" t="s">
        <v>8</v>
      </c>
      <c r="J608" s="76"/>
      <c r="K608" s="75" t="s">
        <v>9</v>
      </c>
      <c r="L608" s="76"/>
      <c r="M608" s="75" t="s">
        <v>10</v>
      </c>
      <c r="N608" s="76"/>
      <c r="O608" s="74" t="s">
        <v>11</v>
      </c>
      <c r="P608" s="74"/>
      <c r="Q608" s="74" t="s">
        <v>12</v>
      </c>
      <c r="R608" s="74"/>
      <c r="S608" s="74" t="s">
        <v>13</v>
      </c>
      <c r="T608" s="74"/>
      <c r="U608" s="75" t="s">
        <v>14</v>
      </c>
      <c r="V608" s="76"/>
      <c r="Z608" t="s">
        <v>5</v>
      </c>
      <c r="AA608" t="s">
        <v>7</v>
      </c>
      <c r="AB608" t="s">
        <v>7</v>
      </c>
      <c r="AC608" t="s">
        <v>62</v>
      </c>
      <c r="AE608" t="s">
        <v>8</v>
      </c>
      <c r="AG608" t="s">
        <v>9</v>
      </c>
      <c r="AI608" t="s">
        <v>10</v>
      </c>
      <c r="AK608" s="77" t="s">
        <v>11</v>
      </c>
      <c r="AL608" s="77"/>
      <c r="AM608" s="77" t="s">
        <v>12</v>
      </c>
      <c r="AN608" s="77"/>
      <c r="AO608" s="77" t="s">
        <v>13</v>
      </c>
      <c r="AP608" s="77"/>
      <c r="AQ608" t="s">
        <v>14</v>
      </c>
    </row>
    <row r="609" spans="1:44" x14ac:dyDescent="0.2">
      <c r="A609" s="64" t="s">
        <v>15</v>
      </c>
      <c r="B609" s="10" t="s">
        <v>16</v>
      </c>
      <c r="C609" s="11" t="s">
        <v>17</v>
      </c>
      <c r="D609" s="11" t="s">
        <v>18</v>
      </c>
      <c r="E609" s="11" t="s">
        <v>19</v>
      </c>
      <c r="F609" s="11" t="s">
        <v>20</v>
      </c>
      <c r="G609" s="64" t="s">
        <v>21</v>
      </c>
      <c r="H609" s="64" t="s">
        <v>22</v>
      </c>
      <c r="I609" s="64" t="s">
        <v>21</v>
      </c>
      <c r="J609" s="64" t="s">
        <v>22</v>
      </c>
      <c r="K609" s="64" t="s">
        <v>21</v>
      </c>
      <c r="L609" s="64" t="s">
        <v>22</v>
      </c>
      <c r="M609" s="64" t="s">
        <v>21</v>
      </c>
      <c r="N609" s="64" t="s">
        <v>22</v>
      </c>
      <c r="O609" s="64" t="s">
        <v>21</v>
      </c>
      <c r="P609" s="64" t="s">
        <v>22</v>
      </c>
      <c r="Q609" s="64" t="s">
        <v>21</v>
      </c>
      <c r="R609" s="64" t="s">
        <v>22</v>
      </c>
      <c r="S609" s="64" t="s">
        <v>21</v>
      </c>
      <c r="T609" s="64" t="s">
        <v>22</v>
      </c>
      <c r="U609" s="64" t="s">
        <v>21</v>
      </c>
      <c r="V609" s="64" t="s">
        <v>22</v>
      </c>
      <c r="Z609" t="s">
        <v>16</v>
      </c>
      <c r="AA609" t="s">
        <v>19</v>
      </c>
      <c r="AB609" t="s">
        <v>20</v>
      </c>
      <c r="AC609" t="s">
        <v>21</v>
      </c>
      <c r="AD609" t="s">
        <v>22</v>
      </c>
      <c r="AE609" t="s">
        <v>21</v>
      </c>
      <c r="AF609" t="s">
        <v>22</v>
      </c>
      <c r="AG609" t="s">
        <v>21</v>
      </c>
      <c r="AH609" t="s">
        <v>22</v>
      </c>
      <c r="AI609" t="s">
        <v>21</v>
      </c>
      <c r="AJ609" t="s">
        <v>22</v>
      </c>
      <c r="AK609" t="s">
        <v>21</v>
      </c>
      <c r="AL609" t="s">
        <v>22</v>
      </c>
      <c r="AM609" t="s">
        <v>21</v>
      </c>
      <c r="AN609" t="s">
        <v>22</v>
      </c>
      <c r="AO609" t="s">
        <v>21</v>
      </c>
      <c r="AP609" t="s">
        <v>22</v>
      </c>
      <c r="AQ609" t="s">
        <v>21</v>
      </c>
      <c r="AR609" t="s">
        <v>22</v>
      </c>
    </row>
    <row r="610" spans="1:44" x14ac:dyDescent="0.2">
      <c r="A610" s="55"/>
      <c r="B610" s="6"/>
      <c r="C610" s="55"/>
      <c r="D610" s="55"/>
      <c r="E610" s="55"/>
      <c r="F610" s="55"/>
      <c r="G610" s="62"/>
      <c r="H610" s="55"/>
      <c r="I610" s="55"/>
      <c r="J610" s="55"/>
      <c r="K610" s="55"/>
      <c r="L610" s="55"/>
      <c r="M610" s="55"/>
      <c r="N610" s="55"/>
      <c r="O610" s="55"/>
      <c r="P610" s="55"/>
      <c r="Q610" s="55"/>
      <c r="R610" s="55"/>
      <c r="S610" s="55"/>
      <c r="T610" s="55"/>
      <c r="X610" s="19"/>
      <c r="Y610"/>
    </row>
    <row r="611" spans="1:44" x14ac:dyDescent="0.2">
      <c r="A611" s="56">
        <v>2001</v>
      </c>
      <c r="B611" s="13">
        <f t="shared" ref="B611:B632" si="591">+IF(ISNUMBER(Z611),Z611,0)</f>
        <v>433</v>
      </c>
      <c r="C611" s="14">
        <v>22.6</v>
      </c>
      <c r="D611" s="15">
        <v>1042</v>
      </c>
      <c r="E611" s="16">
        <f t="shared" ref="E611:E631" si="592">+IF(ISNUMBER(AA611),AA611/B611,0)</f>
        <v>0.71362586605080836</v>
      </c>
      <c r="F611" s="16">
        <f t="shared" ref="F611:F630" si="593">+IF(ISNUMBER(AB611),AB611/B611,0)</f>
        <v>0.58660508083140872</v>
      </c>
      <c r="G611" s="16">
        <f>+IF(ISNUMBER(AC611),AC611/B611,0)</f>
        <v>2.0785219399538105E-2</v>
      </c>
      <c r="H611" s="16">
        <f>+IF(ISNUMBER(AD611),AD611/B611,0)</f>
        <v>0.52886836027713624</v>
      </c>
      <c r="I611" s="17">
        <f t="shared" ref="I611:I628" si="594">+IF(ISNUMBER(AE611),AE611/B611,0)</f>
        <v>0.22401847575057737</v>
      </c>
      <c r="J611" s="17">
        <f t="shared" ref="J611:J628" si="595">+IF(ISNUMBER(AF611),AF611/B611,0)</f>
        <v>0.27251732101616627</v>
      </c>
      <c r="K611" s="16">
        <f t="shared" ref="K611:K627" si="596">+IF(ISNUMBER(AG611),AG611/B611,0)</f>
        <v>0.38106235565819863</v>
      </c>
      <c r="L611" s="16">
        <f t="shared" ref="L611:L627" si="597">+IF(ISNUMBER(AH611),AH611/B611,0)</f>
        <v>9.6997690531177835E-2</v>
      </c>
      <c r="M611" s="16">
        <f t="shared" ref="M611:M626" si="598">+IF(ISNUMBER(AI611),AI611/B611,0)</f>
        <v>0.42956120092378752</v>
      </c>
      <c r="N611" s="16">
        <f t="shared" ref="N611:N626" si="599">+IF(ISNUMBER(AJ611),AJ611/B611,0)</f>
        <v>4.3879907621247112E-2</v>
      </c>
      <c r="O611" s="16">
        <f t="shared" ref="O611:O625" si="600">+IF(ISNUMBER(AK611),AK611/B611,0)</f>
        <v>0.45496535796766746</v>
      </c>
      <c r="P611" s="16">
        <f t="shared" ref="P611:P625" si="601">+IF(ISNUMBER(AL611),AL611/B611,0)</f>
        <v>1.8475750577367205E-2</v>
      </c>
      <c r="Q611" s="16">
        <f t="shared" ref="Q611:Q624" si="602">+IF(ISNUMBER(AM611),AM611/B611,0)</f>
        <v>0.46651270207852191</v>
      </c>
      <c r="R611" s="16">
        <f t="shared" ref="R611:R624" si="603">+IF(ISNUMBER(AN611),AN611/B611,0)</f>
        <v>2.5404157043879907E-2</v>
      </c>
      <c r="S611" s="16">
        <f t="shared" ref="S611:S623" si="604">+IF(ISNUMBER(AO611),AO611/B611,0)</f>
        <v>0.48267898383371827</v>
      </c>
      <c r="T611" s="16">
        <f t="shared" ref="T611:T623" si="605">+IF(ISNUMBER(AP611),AP611/B611,0)</f>
        <v>1.3856812933025405E-2</v>
      </c>
      <c r="U611" s="18">
        <f t="shared" ref="U611:U622" si="606">+IF(ISNUMBER(AQ611),AQ611/B611,0)</f>
        <v>0.48498845265588914</v>
      </c>
      <c r="V611" s="18">
        <f t="shared" ref="V611:V622" si="607">+IF(ISNUMBER(AR611),AR611/B611,0)</f>
        <v>1.3856812933025405E-2</v>
      </c>
      <c r="Y611" s="19">
        <f t="shared" ref="Y611:Y632" si="608">+A611</f>
        <v>2001</v>
      </c>
      <c r="Z611">
        <v>433</v>
      </c>
      <c r="AA611">
        <v>309</v>
      </c>
      <c r="AB611">
        <v>254</v>
      </c>
      <c r="AC611">
        <v>9</v>
      </c>
      <c r="AD611">
        <v>229</v>
      </c>
      <c r="AE611">
        <v>97</v>
      </c>
      <c r="AF611">
        <v>118</v>
      </c>
      <c r="AG611">
        <v>165</v>
      </c>
      <c r="AH611">
        <v>42</v>
      </c>
      <c r="AI611">
        <v>186</v>
      </c>
      <c r="AJ611">
        <v>19</v>
      </c>
      <c r="AK611">
        <v>197</v>
      </c>
      <c r="AL611">
        <v>8</v>
      </c>
      <c r="AM611">
        <v>202</v>
      </c>
      <c r="AN611">
        <v>11</v>
      </c>
      <c r="AO611">
        <v>209</v>
      </c>
      <c r="AP611">
        <v>6</v>
      </c>
      <c r="AQ611">
        <v>210</v>
      </c>
      <c r="AR611">
        <v>6</v>
      </c>
    </row>
    <row r="612" spans="1:44" x14ac:dyDescent="0.2">
      <c r="A612" s="12">
        <f>+A611+1</f>
        <v>2002</v>
      </c>
      <c r="B612" s="13">
        <f t="shared" si="591"/>
        <v>419</v>
      </c>
      <c r="C612" s="14">
        <v>21.9</v>
      </c>
      <c r="D612" s="15">
        <v>1055</v>
      </c>
      <c r="E612" s="16">
        <f t="shared" si="592"/>
        <v>0.73269689737470167</v>
      </c>
      <c r="F612" s="16">
        <f t="shared" si="593"/>
        <v>0.62291169451073991</v>
      </c>
      <c r="G612" s="16">
        <f t="shared" ref="G612:G629" si="609">+IF(ISNUMBER(AC612),AC612/B612,0)</f>
        <v>7.1599045346062056E-3</v>
      </c>
      <c r="H612" s="16">
        <f t="shared" ref="H612:H629" si="610">+IF(ISNUMBER(AD612),AD612/B612,0)</f>
        <v>0.58472553699284013</v>
      </c>
      <c r="I612" s="17">
        <f t="shared" si="594"/>
        <v>0.21479713603818615</v>
      </c>
      <c r="J612" s="17">
        <f t="shared" si="595"/>
        <v>0.33890214797136037</v>
      </c>
      <c r="K612" s="16">
        <f t="shared" si="596"/>
        <v>0.42720763723150357</v>
      </c>
      <c r="L612" s="16">
        <f t="shared" si="597"/>
        <v>0.10023866348448687</v>
      </c>
      <c r="M612" s="16">
        <f t="shared" si="598"/>
        <v>0.4701670644391408</v>
      </c>
      <c r="N612" s="16">
        <f t="shared" si="599"/>
        <v>5.4892601431980909E-2</v>
      </c>
      <c r="O612" s="16">
        <f t="shared" si="600"/>
        <v>0.49642004773269688</v>
      </c>
      <c r="P612" s="16">
        <f t="shared" si="601"/>
        <v>2.386634844868735E-2</v>
      </c>
      <c r="Q612" s="16">
        <f t="shared" si="602"/>
        <v>0.5059665871121718</v>
      </c>
      <c r="R612" s="16">
        <f t="shared" si="603"/>
        <v>1.4319809069212411E-2</v>
      </c>
      <c r="S612" s="16">
        <f t="shared" si="604"/>
        <v>0.51551312649164682</v>
      </c>
      <c r="T612" s="16">
        <f t="shared" si="605"/>
        <v>7.1599045346062056E-3</v>
      </c>
      <c r="U612" s="18">
        <f t="shared" si="606"/>
        <v>0.5178997613365155</v>
      </c>
      <c r="V612" s="18">
        <f t="shared" si="607"/>
        <v>4.7732696897374704E-3</v>
      </c>
      <c r="Y612" s="19">
        <f t="shared" si="608"/>
        <v>2002</v>
      </c>
      <c r="Z612">
        <v>419</v>
      </c>
      <c r="AA612">
        <v>307</v>
      </c>
      <c r="AB612">
        <v>261</v>
      </c>
      <c r="AC612">
        <v>3</v>
      </c>
      <c r="AD612">
        <v>245</v>
      </c>
      <c r="AE612">
        <v>90</v>
      </c>
      <c r="AF612">
        <v>142</v>
      </c>
      <c r="AG612">
        <v>179</v>
      </c>
      <c r="AH612">
        <v>42</v>
      </c>
      <c r="AI612">
        <v>197</v>
      </c>
      <c r="AJ612">
        <v>23</v>
      </c>
      <c r="AK612">
        <v>208</v>
      </c>
      <c r="AL612">
        <v>10</v>
      </c>
      <c r="AM612">
        <v>212</v>
      </c>
      <c r="AN612">
        <v>6</v>
      </c>
      <c r="AO612">
        <v>216</v>
      </c>
      <c r="AP612">
        <v>3</v>
      </c>
      <c r="AQ612">
        <v>217</v>
      </c>
      <c r="AR612">
        <v>2</v>
      </c>
    </row>
    <row r="613" spans="1:44" x14ac:dyDescent="0.2">
      <c r="A613" s="12">
        <f>+A612+1</f>
        <v>2003</v>
      </c>
      <c r="B613" s="13">
        <f t="shared" si="591"/>
        <v>323</v>
      </c>
      <c r="C613" s="14">
        <v>22.2</v>
      </c>
      <c r="D613" s="15">
        <v>1037</v>
      </c>
      <c r="E613" s="16">
        <f t="shared" si="592"/>
        <v>0.73065015479876161</v>
      </c>
      <c r="F613" s="16">
        <f t="shared" si="593"/>
        <v>0.58823529411764708</v>
      </c>
      <c r="G613" s="16">
        <f t="shared" si="609"/>
        <v>3.0959752321981426E-3</v>
      </c>
      <c r="H613" s="16">
        <f t="shared" si="610"/>
        <v>0.5975232198142415</v>
      </c>
      <c r="I613" s="17">
        <f t="shared" si="594"/>
        <v>0.23219814241486067</v>
      </c>
      <c r="J613" s="17">
        <f t="shared" si="595"/>
        <v>0.34055727554179566</v>
      </c>
      <c r="K613" s="16">
        <f t="shared" si="596"/>
        <v>0.41795665634674922</v>
      </c>
      <c r="L613" s="16">
        <f t="shared" si="597"/>
        <v>0.1238390092879257</v>
      </c>
      <c r="M613" s="16">
        <f t="shared" si="598"/>
        <v>0.49845201238390091</v>
      </c>
      <c r="N613" s="16">
        <f t="shared" si="599"/>
        <v>6.5015479876160992E-2</v>
      </c>
      <c r="O613" s="16">
        <f t="shared" si="600"/>
        <v>0.53869969040247678</v>
      </c>
      <c r="P613" s="16">
        <f t="shared" si="601"/>
        <v>1.5479876160990712E-2</v>
      </c>
      <c r="Q613" s="16">
        <f t="shared" si="602"/>
        <v>0.55417956656346745</v>
      </c>
      <c r="R613" s="16">
        <f t="shared" si="603"/>
        <v>6.1919504643962852E-3</v>
      </c>
      <c r="S613" s="16">
        <f t="shared" si="604"/>
        <v>0.56037151702786381</v>
      </c>
      <c r="T613" s="16">
        <f t="shared" si="605"/>
        <v>6.1919504643962852E-3</v>
      </c>
      <c r="U613" s="18">
        <f t="shared" si="606"/>
        <v>0.56346749226006188</v>
      </c>
      <c r="V613" s="18">
        <f t="shared" si="607"/>
        <v>6.1919504643962852E-3</v>
      </c>
      <c r="Y613" s="19">
        <f t="shared" si="608"/>
        <v>2003</v>
      </c>
      <c r="Z613">
        <v>323</v>
      </c>
      <c r="AA613">
        <v>236</v>
      </c>
      <c r="AB613">
        <v>190</v>
      </c>
      <c r="AC613">
        <v>1</v>
      </c>
      <c r="AD613">
        <v>193</v>
      </c>
      <c r="AE613">
        <v>75</v>
      </c>
      <c r="AF613">
        <v>110</v>
      </c>
      <c r="AG613">
        <v>135</v>
      </c>
      <c r="AH613">
        <v>40</v>
      </c>
      <c r="AI613">
        <v>161</v>
      </c>
      <c r="AJ613">
        <v>21</v>
      </c>
      <c r="AK613">
        <v>174</v>
      </c>
      <c r="AL613">
        <v>5</v>
      </c>
      <c r="AM613">
        <v>179</v>
      </c>
      <c r="AN613">
        <v>2</v>
      </c>
      <c r="AO613">
        <v>181</v>
      </c>
      <c r="AP613">
        <v>2</v>
      </c>
      <c r="AQ613">
        <v>182</v>
      </c>
      <c r="AR613">
        <v>2</v>
      </c>
    </row>
    <row r="614" spans="1:44" x14ac:dyDescent="0.2">
      <c r="A614" s="12">
        <f t="shared" ref="A614:A632" si="611">+A613+1</f>
        <v>2004</v>
      </c>
      <c r="B614" s="13">
        <f t="shared" si="591"/>
        <v>392</v>
      </c>
      <c r="C614" s="14">
        <v>22.2</v>
      </c>
      <c r="D614" s="15">
        <v>1052</v>
      </c>
      <c r="E614" s="16">
        <f t="shared" si="592"/>
        <v>0.68112244897959184</v>
      </c>
      <c r="F614" s="16">
        <f t="shared" si="593"/>
        <v>0.5714285714285714</v>
      </c>
      <c r="G614" s="16">
        <f t="shared" si="609"/>
        <v>2.5510204081632651E-3</v>
      </c>
      <c r="H614" s="16">
        <f t="shared" si="610"/>
        <v>0.53061224489795922</v>
      </c>
      <c r="I614" s="16">
        <f t="shared" si="594"/>
        <v>0.2066326530612245</v>
      </c>
      <c r="J614" s="17">
        <f t="shared" si="595"/>
        <v>0.2857142857142857</v>
      </c>
      <c r="K614" s="16">
        <f t="shared" si="596"/>
        <v>0.36989795918367346</v>
      </c>
      <c r="L614" s="16">
        <f t="shared" si="597"/>
        <v>9.9489795918367346E-2</v>
      </c>
      <c r="M614" s="16">
        <f t="shared" si="598"/>
        <v>0.42602040816326531</v>
      </c>
      <c r="N614" s="16">
        <f t="shared" si="599"/>
        <v>4.336734693877551E-2</v>
      </c>
      <c r="O614" s="16">
        <f t="shared" si="600"/>
        <v>0.47448979591836737</v>
      </c>
      <c r="P614" s="16">
        <f t="shared" si="601"/>
        <v>1.7857142857142856E-2</v>
      </c>
      <c r="Q614" s="16">
        <f t="shared" si="602"/>
        <v>0.48724489795918369</v>
      </c>
      <c r="R614" s="16">
        <f t="shared" si="603"/>
        <v>1.020408163265306E-2</v>
      </c>
      <c r="S614" s="16">
        <f t="shared" si="604"/>
        <v>0.49234693877551022</v>
      </c>
      <c r="T614" s="16">
        <f t="shared" si="605"/>
        <v>7.6530612244897957E-3</v>
      </c>
      <c r="U614" s="18">
        <f t="shared" si="606"/>
        <v>0.5</v>
      </c>
      <c r="V614" s="18">
        <f t="shared" si="607"/>
        <v>7.6530612244897957E-3</v>
      </c>
      <c r="Y614" s="19">
        <f t="shared" si="608"/>
        <v>2004</v>
      </c>
      <c r="Z614">
        <v>392</v>
      </c>
      <c r="AA614">
        <v>267</v>
      </c>
      <c r="AB614">
        <v>224</v>
      </c>
      <c r="AC614">
        <v>1</v>
      </c>
      <c r="AD614">
        <v>208</v>
      </c>
      <c r="AE614">
        <v>81</v>
      </c>
      <c r="AF614">
        <v>112</v>
      </c>
      <c r="AG614">
        <v>145</v>
      </c>
      <c r="AH614">
        <v>39</v>
      </c>
      <c r="AI614">
        <v>167</v>
      </c>
      <c r="AJ614">
        <v>17</v>
      </c>
      <c r="AK614">
        <v>186</v>
      </c>
      <c r="AL614">
        <v>7</v>
      </c>
      <c r="AM614">
        <v>191</v>
      </c>
      <c r="AN614">
        <v>4</v>
      </c>
      <c r="AO614">
        <v>193</v>
      </c>
      <c r="AP614">
        <v>3</v>
      </c>
      <c r="AQ614">
        <v>196</v>
      </c>
      <c r="AR614">
        <v>3</v>
      </c>
    </row>
    <row r="615" spans="1:44" x14ac:dyDescent="0.2">
      <c r="A615" s="12">
        <f t="shared" si="611"/>
        <v>2005</v>
      </c>
      <c r="B615" s="13">
        <f t="shared" si="591"/>
        <v>395</v>
      </c>
      <c r="C615" s="14">
        <v>22.1</v>
      </c>
      <c r="D615" s="15">
        <v>1024</v>
      </c>
      <c r="E615" s="16">
        <f t="shared" si="592"/>
        <v>0.70632911392405062</v>
      </c>
      <c r="F615" s="16">
        <f t="shared" si="593"/>
        <v>0.56708860759493673</v>
      </c>
      <c r="G615" s="16">
        <f t="shared" si="609"/>
        <v>1.2658227848101266E-2</v>
      </c>
      <c r="H615" s="16">
        <f t="shared" si="610"/>
        <v>0.53670886075949364</v>
      </c>
      <c r="I615" s="16">
        <f t="shared" si="594"/>
        <v>0.19746835443037974</v>
      </c>
      <c r="J615" s="16">
        <f t="shared" si="595"/>
        <v>0.29620253164556964</v>
      </c>
      <c r="K615" s="16">
        <f t="shared" si="596"/>
        <v>0.35696202531645571</v>
      </c>
      <c r="L615" s="16">
        <f t="shared" si="597"/>
        <v>0.10632911392405063</v>
      </c>
      <c r="M615" s="16">
        <f t="shared" si="598"/>
        <v>0.42278481012658226</v>
      </c>
      <c r="N615" s="16">
        <f t="shared" si="599"/>
        <v>4.3037974683544304E-2</v>
      </c>
      <c r="O615" s="16">
        <f t="shared" si="600"/>
        <v>0.44810126582278481</v>
      </c>
      <c r="P615" s="16">
        <f t="shared" si="601"/>
        <v>2.5316455696202531E-2</v>
      </c>
      <c r="Q615" s="16">
        <f t="shared" si="602"/>
        <v>0.45822784810126582</v>
      </c>
      <c r="R615" s="16">
        <f t="shared" si="603"/>
        <v>2.5316455696202531E-2</v>
      </c>
      <c r="S615" s="16">
        <f t="shared" si="604"/>
        <v>0.47594936708860758</v>
      </c>
      <c r="T615" s="16">
        <f t="shared" si="605"/>
        <v>5.0632911392405064E-3</v>
      </c>
      <c r="U615" s="18">
        <f t="shared" si="606"/>
        <v>0.47848101265822784</v>
      </c>
      <c r="V615" s="18">
        <f t="shared" si="607"/>
        <v>1.0126582278481013E-2</v>
      </c>
      <c r="Y615" s="19">
        <f t="shared" si="608"/>
        <v>2005</v>
      </c>
      <c r="Z615">
        <v>395</v>
      </c>
      <c r="AA615">
        <v>279</v>
      </c>
      <c r="AB615">
        <v>224</v>
      </c>
      <c r="AC615">
        <v>5</v>
      </c>
      <c r="AD615">
        <v>212</v>
      </c>
      <c r="AE615">
        <v>78</v>
      </c>
      <c r="AF615">
        <v>117</v>
      </c>
      <c r="AG615">
        <v>141</v>
      </c>
      <c r="AH615">
        <v>42</v>
      </c>
      <c r="AI615">
        <v>167</v>
      </c>
      <c r="AJ615">
        <v>17</v>
      </c>
      <c r="AK615">
        <v>177</v>
      </c>
      <c r="AL615">
        <v>10</v>
      </c>
      <c r="AM615">
        <v>181</v>
      </c>
      <c r="AN615">
        <v>10</v>
      </c>
      <c r="AO615">
        <v>188</v>
      </c>
      <c r="AP615">
        <v>2</v>
      </c>
      <c r="AQ615">
        <v>189</v>
      </c>
      <c r="AR615">
        <v>4</v>
      </c>
    </row>
    <row r="616" spans="1:44" x14ac:dyDescent="0.2">
      <c r="A616" s="12">
        <f t="shared" si="611"/>
        <v>2006</v>
      </c>
      <c r="B616" s="13">
        <f t="shared" si="591"/>
        <v>400</v>
      </c>
      <c r="C616" s="14">
        <v>22.1</v>
      </c>
      <c r="D616" s="15">
        <v>1047</v>
      </c>
      <c r="E616" s="16">
        <f t="shared" si="592"/>
        <v>0.69</v>
      </c>
      <c r="F616" s="16">
        <f t="shared" si="593"/>
        <v>0.58250000000000002</v>
      </c>
      <c r="G616" s="16">
        <f t="shared" si="609"/>
        <v>7.4999999999999997E-3</v>
      </c>
      <c r="H616" s="16">
        <f t="shared" si="610"/>
        <v>0.53</v>
      </c>
      <c r="I616" s="16">
        <f t="shared" si="594"/>
        <v>0.19</v>
      </c>
      <c r="J616" s="16">
        <f t="shared" si="595"/>
        <v>0.3075</v>
      </c>
      <c r="K616" s="16">
        <f t="shared" si="596"/>
        <v>0.39</v>
      </c>
      <c r="L616" s="16">
        <f t="shared" si="597"/>
        <v>0.09</v>
      </c>
      <c r="M616" s="16">
        <f t="shared" si="598"/>
        <v>0.44750000000000001</v>
      </c>
      <c r="N616" s="16">
        <f t="shared" si="599"/>
        <v>0.02</v>
      </c>
      <c r="O616" s="16">
        <f t="shared" si="600"/>
        <v>0.46</v>
      </c>
      <c r="P616" s="16">
        <f t="shared" si="601"/>
        <v>1.4999999999999999E-2</v>
      </c>
      <c r="Q616" s="16">
        <f t="shared" si="602"/>
        <v>0.46750000000000003</v>
      </c>
      <c r="R616" s="16">
        <f t="shared" si="603"/>
        <v>7.4999999999999997E-3</v>
      </c>
      <c r="S616" s="16">
        <f t="shared" si="604"/>
        <v>0.47</v>
      </c>
      <c r="T616" s="16">
        <f t="shared" si="605"/>
        <v>5.0000000000000001E-3</v>
      </c>
      <c r="U616" s="18">
        <f t="shared" si="606"/>
        <v>0.47249999999999998</v>
      </c>
      <c r="V616" s="18">
        <f t="shared" si="607"/>
        <v>5.0000000000000001E-3</v>
      </c>
      <c r="Y616" s="19">
        <f t="shared" si="608"/>
        <v>2006</v>
      </c>
      <c r="Z616">
        <v>400</v>
      </c>
      <c r="AA616">
        <v>276</v>
      </c>
      <c r="AB616">
        <v>233</v>
      </c>
      <c r="AC616">
        <v>3</v>
      </c>
      <c r="AD616">
        <v>212</v>
      </c>
      <c r="AE616">
        <v>76</v>
      </c>
      <c r="AF616">
        <v>123</v>
      </c>
      <c r="AG616">
        <v>156</v>
      </c>
      <c r="AH616">
        <v>36</v>
      </c>
      <c r="AI616">
        <v>179</v>
      </c>
      <c r="AJ616">
        <v>8</v>
      </c>
      <c r="AK616">
        <v>184</v>
      </c>
      <c r="AL616">
        <v>6</v>
      </c>
      <c r="AM616">
        <v>187</v>
      </c>
      <c r="AN616">
        <v>3</v>
      </c>
      <c r="AO616">
        <v>188</v>
      </c>
      <c r="AP616">
        <v>2</v>
      </c>
      <c r="AQ616">
        <v>189</v>
      </c>
      <c r="AR616">
        <v>2</v>
      </c>
    </row>
    <row r="617" spans="1:44" x14ac:dyDescent="0.2">
      <c r="A617" s="12">
        <f t="shared" si="611"/>
        <v>2007</v>
      </c>
      <c r="B617" s="13">
        <f t="shared" si="591"/>
        <v>358</v>
      </c>
      <c r="C617" s="14">
        <v>22.8</v>
      </c>
      <c r="D617" s="15">
        <v>1034</v>
      </c>
      <c r="E617" s="16">
        <f t="shared" si="592"/>
        <v>0.68156424581005581</v>
      </c>
      <c r="F617" s="16">
        <f t="shared" si="593"/>
        <v>0.58938547486033521</v>
      </c>
      <c r="G617" s="16">
        <f t="shared" si="609"/>
        <v>8.3798882681564244E-3</v>
      </c>
      <c r="H617" s="16">
        <f t="shared" si="610"/>
        <v>0.53072625698324027</v>
      </c>
      <c r="I617" s="16">
        <f t="shared" si="594"/>
        <v>0.21508379888268156</v>
      </c>
      <c r="J617" s="16">
        <f t="shared" si="595"/>
        <v>0.27374301675977653</v>
      </c>
      <c r="K617" s="16">
        <f t="shared" si="596"/>
        <v>0.37988826815642457</v>
      </c>
      <c r="L617" s="16">
        <f t="shared" si="597"/>
        <v>0.1005586592178771</v>
      </c>
      <c r="M617" s="16">
        <f t="shared" si="598"/>
        <v>0.43575418994413406</v>
      </c>
      <c r="N617" s="16">
        <f t="shared" si="599"/>
        <v>4.7486033519553071E-2</v>
      </c>
      <c r="O617" s="16">
        <f t="shared" si="600"/>
        <v>0.46648044692737428</v>
      </c>
      <c r="P617" s="16">
        <f t="shared" si="601"/>
        <v>1.3966480446927373E-2</v>
      </c>
      <c r="Q617" s="16">
        <f t="shared" si="602"/>
        <v>0.47206703910614523</v>
      </c>
      <c r="R617" s="16">
        <f t="shared" si="603"/>
        <v>8.3798882681564244E-3</v>
      </c>
      <c r="S617" s="16">
        <f t="shared" si="604"/>
        <v>0.48882681564245811</v>
      </c>
      <c r="T617" s="16">
        <f t="shared" si="605"/>
        <v>0</v>
      </c>
      <c r="U617" s="18">
        <f t="shared" si="606"/>
        <v>0.48882681564245811</v>
      </c>
      <c r="V617" s="18">
        <f t="shared" si="607"/>
        <v>0</v>
      </c>
      <c r="Y617" s="69">
        <f t="shared" si="608"/>
        <v>2007</v>
      </c>
      <c r="Z617">
        <v>358</v>
      </c>
      <c r="AA617">
        <v>244</v>
      </c>
      <c r="AB617">
        <v>211</v>
      </c>
      <c r="AC617">
        <v>3</v>
      </c>
      <c r="AD617">
        <v>190</v>
      </c>
      <c r="AE617">
        <v>77</v>
      </c>
      <c r="AF617">
        <v>98</v>
      </c>
      <c r="AG617">
        <v>136</v>
      </c>
      <c r="AH617">
        <v>36</v>
      </c>
      <c r="AI617">
        <v>156</v>
      </c>
      <c r="AJ617">
        <v>17</v>
      </c>
      <c r="AK617">
        <v>167</v>
      </c>
      <c r="AL617">
        <v>5</v>
      </c>
      <c r="AM617">
        <v>169</v>
      </c>
      <c r="AN617">
        <v>3</v>
      </c>
      <c r="AO617">
        <v>175</v>
      </c>
      <c r="AP617">
        <v>0</v>
      </c>
      <c r="AQ617">
        <v>175</v>
      </c>
      <c r="AR617">
        <v>0</v>
      </c>
    </row>
    <row r="618" spans="1:44" x14ac:dyDescent="0.2">
      <c r="A618" s="12">
        <f t="shared" si="611"/>
        <v>2008</v>
      </c>
      <c r="B618" s="13">
        <f t="shared" si="591"/>
        <v>489</v>
      </c>
      <c r="C618" s="14">
        <v>22.8</v>
      </c>
      <c r="D618" s="15">
        <v>1043</v>
      </c>
      <c r="E618" s="16">
        <f t="shared" si="592"/>
        <v>0.70347648261758688</v>
      </c>
      <c r="F618" s="16">
        <f t="shared" si="593"/>
        <v>0.63190184049079756</v>
      </c>
      <c r="G618" s="16">
        <f t="shared" si="609"/>
        <v>1.6359918200408999E-2</v>
      </c>
      <c r="H618" s="16">
        <f t="shared" si="610"/>
        <v>0.57055214723926384</v>
      </c>
      <c r="I618" s="16">
        <f t="shared" si="594"/>
        <v>0.24539877300613497</v>
      </c>
      <c r="J618" s="16">
        <f t="shared" si="595"/>
        <v>0.28425357873210633</v>
      </c>
      <c r="K618" s="16">
        <f t="shared" si="596"/>
        <v>0.41104294478527609</v>
      </c>
      <c r="L618" s="16">
        <f t="shared" si="597"/>
        <v>9.4069529652351741E-2</v>
      </c>
      <c r="M618" s="16">
        <f t="shared" si="598"/>
        <v>0.47034764826175868</v>
      </c>
      <c r="N618" s="16">
        <f t="shared" si="599"/>
        <v>4.0899795501022497E-2</v>
      </c>
      <c r="O618" s="16">
        <f t="shared" si="600"/>
        <v>0.50511247443762786</v>
      </c>
      <c r="P618" s="16">
        <f t="shared" si="601"/>
        <v>1.8404907975460124E-2</v>
      </c>
      <c r="Q618" s="16">
        <f t="shared" si="602"/>
        <v>0.50920245398773001</v>
      </c>
      <c r="R618" s="16">
        <f t="shared" si="603"/>
        <v>1.6359918200408999E-2</v>
      </c>
      <c r="S618" s="16">
        <f t="shared" si="604"/>
        <v>0.51738241308793453</v>
      </c>
      <c r="T618" s="16">
        <f t="shared" si="605"/>
        <v>1.0224948875255624E-2</v>
      </c>
      <c r="U618" s="18">
        <f t="shared" si="606"/>
        <v>0.51738241308793453</v>
      </c>
      <c r="V618" s="18">
        <f t="shared" si="607"/>
        <v>6.1349693251533744E-3</v>
      </c>
      <c r="Y618" s="19">
        <f t="shared" si="608"/>
        <v>2008</v>
      </c>
      <c r="Z618">
        <v>489</v>
      </c>
      <c r="AA618">
        <v>344</v>
      </c>
      <c r="AB618">
        <v>309</v>
      </c>
      <c r="AC618">
        <v>8</v>
      </c>
      <c r="AD618">
        <v>279</v>
      </c>
      <c r="AE618">
        <v>120</v>
      </c>
      <c r="AF618">
        <v>139</v>
      </c>
      <c r="AG618">
        <v>201</v>
      </c>
      <c r="AH618">
        <v>46</v>
      </c>
      <c r="AI618">
        <v>230</v>
      </c>
      <c r="AJ618">
        <v>20</v>
      </c>
      <c r="AK618">
        <v>247</v>
      </c>
      <c r="AL618">
        <v>9</v>
      </c>
      <c r="AM618">
        <v>249</v>
      </c>
      <c r="AN618">
        <v>8</v>
      </c>
      <c r="AO618">
        <v>253</v>
      </c>
      <c r="AP618">
        <v>5</v>
      </c>
      <c r="AQ618">
        <v>253</v>
      </c>
      <c r="AR618">
        <v>3</v>
      </c>
    </row>
    <row r="619" spans="1:44" x14ac:dyDescent="0.2">
      <c r="A619" s="12">
        <f t="shared" si="611"/>
        <v>2009</v>
      </c>
      <c r="B619" s="13">
        <f t="shared" si="591"/>
        <v>383</v>
      </c>
      <c r="C619" s="14">
        <v>22.7</v>
      </c>
      <c r="D619" s="15">
        <v>1031</v>
      </c>
      <c r="E619" s="16">
        <f t="shared" si="592"/>
        <v>0.71801566579634468</v>
      </c>
      <c r="F619" s="16">
        <f t="shared" si="593"/>
        <v>0.60052219321148825</v>
      </c>
      <c r="G619" s="16">
        <f t="shared" si="609"/>
        <v>2.0887728459530026E-2</v>
      </c>
      <c r="H619" s="16">
        <f t="shared" si="610"/>
        <v>0.53263707571801566</v>
      </c>
      <c r="I619" s="16">
        <f t="shared" si="594"/>
        <v>0.21409921671018275</v>
      </c>
      <c r="J619" s="16">
        <f t="shared" si="595"/>
        <v>0.30026109660574413</v>
      </c>
      <c r="K619" s="16">
        <f t="shared" si="596"/>
        <v>0.37075718015665798</v>
      </c>
      <c r="L619" s="16">
        <f t="shared" si="597"/>
        <v>0.14099216710182769</v>
      </c>
      <c r="M619" s="16">
        <f t="shared" si="598"/>
        <v>0.43342036553524804</v>
      </c>
      <c r="N619" s="16">
        <f t="shared" si="599"/>
        <v>6.0052219321148827E-2</v>
      </c>
      <c r="O619" s="16">
        <f t="shared" si="600"/>
        <v>0.4699738903394256</v>
      </c>
      <c r="P619" s="16">
        <f t="shared" si="601"/>
        <v>2.8720626631853787E-2</v>
      </c>
      <c r="Q619" s="16">
        <f t="shared" si="602"/>
        <v>0.48041775456919061</v>
      </c>
      <c r="R619" s="16">
        <f t="shared" si="603"/>
        <v>2.0887728459530026E-2</v>
      </c>
      <c r="S619" s="16">
        <f t="shared" si="604"/>
        <v>0.48825065274151436</v>
      </c>
      <c r="T619" s="16">
        <f t="shared" si="605"/>
        <v>7.832898172323759E-3</v>
      </c>
      <c r="U619" s="18">
        <f t="shared" si="606"/>
        <v>0.49869451697127937</v>
      </c>
      <c r="V619" s="18">
        <f t="shared" si="607"/>
        <v>5.2219321148825066E-3</v>
      </c>
      <c r="Y619" s="19">
        <f t="shared" si="608"/>
        <v>2009</v>
      </c>
      <c r="Z619">
        <v>383</v>
      </c>
      <c r="AA619">
        <v>275</v>
      </c>
      <c r="AB619">
        <v>230</v>
      </c>
      <c r="AC619">
        <v>8</v>
      </c>
      <c r="AD619">
        <v>204</v>
      </c>
      <c r="AE619">
        <v>82</v>
      </c>
      <c r="AF619">
        <v>115</v>
      </c>
      <c r="AG619">
        <v>142</v>
      </c>
      <c r="AH619">
        <v>54</v>
      </c>
      <c r="AI619">
        <v>166</v>
      </c>
      <c r="AJ619">
        <v>23</v>
      </c>
      <c r="AK619">
        <v>180</v>
      </c>
      <c r="AL619">
        <v>11</v>
      </c>
      <c r="AM619">
        <v>184</v>
      </c>
      <c r="AN619">
        <v>8</v>
      </c>
      <c r="AO619">
        <v>187</v>
      </c>
      <c r="AP619">
        <v>3</v>
      </c>
      <c r="AQ619">
        <v>191</v>
      </c>
      <c r="AR619">
        <v>2</v>
      </c>
    </row>
    <row r="620" spans="1:44" x14ac:dyDescent="0.2">
      <c r="A620" s="12">
        <f t="shared" si="611"/>
        <v>2010</v>
      </c>
      <c r="B620" s="13">
        <f t="shared" si="591"/>
        <v>475</v>
      </c>
      <c r="C620" s="14">
        <v>23.1</v>
      </c>
      <c r="D620" s="15">
        <v>1037</v>
      </c>
      <c r="E620" s="16">
        <f t="shared" si="592"/>
        <v>0.67789473684210522</v>
      </c>
      <c r="F620" s="16">
        <f t="shared" si="593"/>
        <v>0.57263157894736838</v>
      </c>
      <c r="G620" s="16">
        <f t="shared" si="609"/>
        <v>1.2631578947368421E-2</v>
      </c>
      <c r="H620" s="16">
        <f t="shared" si="610"/>
        <v>0.5284210526315789</v>
      </c>
      <c r="I620" s="16">
        <f t="shared" si="594"/>
        <v>0.23578947368421052</v>
      </c>
      <c r="J620" s="16">
        <f t="shared" si="595"/>
        <v>0.25473684210526315</v>
      </c>
      <c r="K620" s="16">
        <f t="shared" si="596"/>
        <v>0.38736842105263158</v>
      </c>
      <c r="L620" s="16">
        <f t="shared" si="597"/>
        <v>9.0526315789473691E-2</v>
      </c>
      <c r="M620" s="16">
        <f t="shared" si="598"/>
        <v>0.43789473684210528</v>
      </c>
      <c r="N620" s="16">
        <f t="shared" si="599"/>
        <v>5.2631578947368418E-2</v>
      </c>
      <c r="O620" s="16">
        <f t="shared" si="600"/>
        <v>0.4673684210526316</v>
      </c>
      <c r="P620" s="16">
        <f t="shared" si="601"/>
        <v>1.4736842105263158E-2</v>
      </c>
      <c r="Q620" s="16">
        <f t="shared" si="602"/>
        <v>0.47157894736842104</v>
      </c>
      <c r="R620" s="16">
        <f t="shared" si="603"/>
        <v>6.3157894736842104E-3</v>
      </c>
      <c r="S620" s="16">
        <f t="shared" si="604"/>
        <v>0.47368421052631576</v>
      </c>
      <c r="T620" s="16">
        <f t="shared" si="605"/>
        <v>2.1052631578947368E-3</v>
      </c>
      <c r="U620" s="18">
        <f t="shared" si="606"/>
        <v>0.47368421052631576</v>
      </c>
      <c r="V620" s="18">
        <f t="shared" si="607"/>
        <v>2.1052631578947368E-3</v>
      </c>
      <c r="Y620" s="19">
        <f t="shared" si="608"/>
        <v>2010</v>
      </c>
      <c r="Z620">
        <v>475</v>
      </c>
      <c r="AA620">
        <v>322</v>
      </c>
      <c r="AB620">
        <v>272</v>
      </c>
      <c r="AC620">
        <v>6</v>
      </c>
      <c r="AD620">
        <v>251</v>
      </c>
      <c r="AE620">
        <v>112</v>
      </c>
      <c r="AF620">
        <v>121</v>
      </c>
      <c r="AG620">
        <v>184</v>
      </c>
      <c r="AH620">
        <v>43</v>
      </c>
      <c r="AI620">
        <v>208</v>
      </c>
      <c r="AJ620">
        <v>25</v>
      </c>
      <c r="AK620">
        <v>222</v>
      </c>
      <c r="AL620">
        <v>7</v>
      </c>
      <c r="AM620">
        <v>224</v>
      </c>
      <c r="AN620">
        <v>3</v>
      </c>
      <c r="AO620">
        <v>225</v>
      </c>
      <c r="AP620">
        <v>1</v>
      </c>
      <c r="AQ620">
        <v>225</v>
      </c>
      <c r="AR620">
        <v>1</v>
      </c>
    </row>
    <row r="621" spans="1:44" x14ac:dyDescent="0.2">
      <c r="A621" s="12">
        <f t="shared" si="611"/>
        <v>2011</v>
      </c>
      <c r="B621" s="13">
        <f t="shared" si="591"/>
        <v>462</v>
      </c>
      <c r="C621" s="14">
        <v>23.3</v>
      </c>
      <c r="D621" s="15">
        <v>1058</v>
      </c>
      <c r="E621" s="16">
        <f t="shared" si="592"/>
        <v>0.72510822510822515</v>
      </c>
      <c r="F621" s="16">
        <f t="shared" si="593"/>
        <v>0.58658008658008653</v>
      </c>
      <c r="G621" s="16">
        <f t="shared" si="609"/>
        <v>4.329004329004329E-3</v>
      </c>
      <c r="H621" s="16">
        <f t="shared" si="610"/>
        <v>0.55844155844155841</v>
      </c>
      <c r="I621" s="16">
        <f t="shared" si="594"/>
        <v>0.25541125541125542</v>
      </c>
      <c r="J621" s="16">
        <f t="shared" si="595"/>
        <v>0.26623376623376621</v>
      </c>
      <c r="K621" s="16">
        <f t="shared" si="596"/>
        <v>0.40692640692640691</v>
      </c>
      <c r="L621" s="16">
        <f t="shared" si="597"/>
        <v>7.1428571428571425E-2</v>
      </c>
      <c r="M621" s="16">
        <f t="shared" si="598"/>
        <v>0.46103896103896103</v>
      </c>
      <c r="N621" s="16">
        <f t="shared" si="599"/>
        <v>2.813852813852814E-2</v>
      </c>
      <c r="O621" s="16">
        <f t="shared" si="600"/>
        <v>0.48268398268398266</v>
      </c>
      <c r="P621" s="16">
        <f t="shared" si="601"/>
        <v>1.7316017316017316E-2</v>
      </c>
      <c r="Q621" s="16">
        <f t="shared" si="602"/>
        <v>0.48917748917748916</v>
      </c>
      <c r="R621" s="16">
        <f t="shared" si="603"/>
        <v>1.5151515151515152E-2</v>
      </c>
      <c r="S621" s="16">
        <f t="shared" si="604"/>
        <v>0.49134199134199136</v>
      </c>
      <c r="T621" s="16">
        <f t="shared" si="605"/>
        <v>1.2987012987012988E-2</v>
      </c>
      <c r="U621" s="18">
        <f t="shared" si="606"/>
        <v>0.5</v>
      </c>
      <c r="V621" s="18">
        <f t="shared" si="607"/>
        <v>6.4935064935064939E-3</v>
      </c>
      <c r="Y621" s="19">
        <f t="shared" si="608"/>
        <v>2011</v>
      </c>
      <c r="Z621">
        <v>462</v>
      </c>
      <c r="AA621">
        <v>335</v>
      </c>
      <c r="AB621">
        <v>271</v>
      </c>
      <c r="AC621">
        <v>2</v>
      </c>
      <c r="AD621">
        <v>258</v>
      </c>
      <c r="AE621">
        <v>118</v>
      </c>
      <c r="AF621">
        <v>123</v>
      </c>
      <c r="AG621">
        <v>188</v>
      </c>
      <c r="AH621">
        <v>33</v>
      </c>
      <c r="AI621">
        <v>213</v>
      </c>
      <c r="AJ621">
        <v>13</v>
      </c>
      <c r="AK621">
        <v>223</v>
      </c>
      <c r="AL621">
        <v>8</v>
      </c>
      <c r="AM621">
        <v>226</v>
      </c>
      <c r="AN621">
        <v>7</v>
      </c>
      <c r="AO621">
        <v>227</v>
      </c>
      <c r="AP621">
        <v>6</v>
      </c>
      <c r="AQ621">
        <v>231</v>
      </c>
      <c r="AR621">
        <v>3</v>
      </c>
    </row>
    <row r="622" spans="1:44" x14ac:dyDescent="0.2">
      <c r="A622" s="12">
        <f t="shared" si="611"/>
        <v>2012</v>
      </c>
      <c r="B622" s="13">
        <f t="shared" si="591"/>
        <v>325</v>
      </c>
      <c r="C622" s="14">
        <v>22.9</v>
      </c>
      <c r="D622" s="15">
        <v>1038</v>
      </c>
      <c r="E622" s="16">
        <f t="shared" si="592"/>
        <v>0.70461538461538464</v>
      </c>
      <c r="F622" s="16">
        <f t="shared" si="593"/>
        <v>0.60307692307692307</v>
      </c>
      <c r="G622" s="16">
        <f t="shared" si="609"/>
        <v>3.0769230769230769E-3</v>
      </c>
      <c r="H622" s="16">
        <f t="shared" si="610"/>
        <v>0.55384615384615388</v>
      </c>
      <c r="I622" s="16">
        <f t="shared" si="594"/>
        <v>0.23384615384615384</v>
      </c>
      <c r="J622" s="16">
        <f t="shared" si="595"/>
        <v>0.29846153846153844</v>
      </c>
      <c r="K622" s="16">
        <f t="shared" si="596"/>
        <v>0.44</v>
      </c>
      <c r="L622" s="16">
        <f t="shared" si="597"/>
        <v>7.6923076923076927E-2</v>
      </c>
      <c r="M622" s="16">
        <f t="shared" si="598"/>
        <v>0.48615384615384616</v>
      </c>
      <c r="N622" s="16">
        <f t="shared" si="599"/>
        <v>2.1538461538461538E-2</v>
      </c>
      <c r="O622" s="16">
        <f t="shared" si="600"/>
        <v>0.48923076923076925</v>
      </c>
      <c r="P622" s="16">
        <f t="shared" si="601"/>
        <v>6.1538461538461538E-3</v>
      </c>
      <c r="Q622" s="16">
        <f t="shared" si="602"/>
        <v>0.49538461538461537</v>
      </c>
      <c r="R622" s="16">
        <f t="shared" si="603"/>
        <v>3.0769230769230769E-3</v>
      </c>
      <c r="S622" s="16">
        <f t="shared" si="604"/>
        <v>0.49846153846153846</v>
      </c>
      <c r="T622" s="16">
        <f t="shared" si="605"/>
        <v>0</v>
      </c>
      <c r="U622" s="18">
        <f t="shared" si="606"/>
        <v>0.49846153846153846</v>
      </c>
      <c r="V622" s="18">
        <f t="shared" si="607"/>
        <v>3.0769230769230769E-3</v>
      </c>
      <c r="Y622" s="19">
        <f t="shared" si="608"/>
        <v>2012</v>
      </c>
      <c r="Z622">
        <v>325</v>
      </c>
      <c r="AA622">
        <v>229</v>
      </c>
      <c r="AB622">
        <v>196</v>
      </c>
      <c r="AC622">
        <v>1</v>
      </c>
      <c r="AD622">
        <v>180</v>
      </c>
      <c r="AE622">
        <v>76</v>
      </c>
      <c r="AF622">
        <v>97</v>
      </c>
      <c r="AG622">
        <v>143</v>
      </c>
      <c r="AH622">
        <v>25</v>
      </c>
      <c r="AI622">
        <v>158</v>
      </c>
      <c r="AJ622">
        <v>7</v>
      </c>
      <c r="AK622">
        <v>159</v>
      </c>
      <c r="AL622">
        <v>2</v>
      </c>
      <c r="AM622">
        <v>161</v>
      </c>
      <c r="AN622">
        <v>1</v>
      </c>
      <c r="AO622">
        <v>162</v>
      </c>
      <c r="AP622">
        <v>0</v>
      </c>
      <c r="AQ622">
        <v>162</v>
      </c>
      <c r="AR622">
        <v>1</v>
      </c>
    </row>
    <row r="623" spans="1:44" x14ac:dyDescent="0.2">
      <c r="A623" s="12">
        <f t="shared" si="611"/>
        <v>2013</v>
      </c>
      <c r="B623" s="13">
        <f t="shared" si="591"/>
        <v>367</v>
      </c>
      <c r="C623" s="14">
        <v>23</v>
      </c>
      <c r="D623" s="15">
        <v>1034</v>
      </c>
      <c r="E623" s="16">
        <f t="shared" si="592"/>
        <v>0.72752043596730243</v>
      </c>
      <c r="F623" s="16">
        <f t="shared" si="593"/>
        <v>0.59400544959128065</v>
      </c>
      <c r="G623" s="16">
        <f t="shared" si="609"/>
        <v>1.0899182561307902E-2</v>
      </c>
      <c r="H623" s="16">
        <f t="shared" si="610"/>
        <v>0.54223433242506813</v>
      </c>
      <c r="I623" s="16">
        <f t="shared" si="594"/>
        <v>0.24795640326975477</v>
      </c>
      <c r="J623" s="16">
        <f t="shared" si="595"/>
        <v>0.26430517711171664</v>
      </c>
      <c r="K623" s="16">
        <f t="shared" si="596"/>
        <v>0.4196185286103542</v>
      </c>
      <c r="L623" s="16">
        <f t="shared" si="597"/>
        <v>6.2670299727520432E-2</v>
      </c>
      <c r="M623" s="16">
        <f t="shared" si="598"/>
        <v>0.47138964577656678</v>
      </c>
      <c r="N623" s="16">
        <f t="shared" si="599"/>
        <v>2.7247956403269755E-2</v>
      </c>
      <c r="O623" s="16">
        <f t="shared" si="600"/>
        <v>0.48501362397820164</v>
      </c>
      <c r="P623" s="16">
        <f t="shared" si="601"/>
        <v>2.4523160762942781E-2</v>
      </c>
      <c r="Q623" s="16">
        <f t="shared" si="602"/>
        <v>0.50136239782016345</v>
      </c>
      <c r="R623" s="16">
        <f t="shared" si="603"/>
        <v>1.3623978201634877E-2</v>
      </c>
      <c r="S623" s="16">
        <f t="shared" si="604"/>
        <v>0.50953678474114439</v>
      </c>
      <c r="T623" s="16">
        <f t="shared" si="605"/>
        <v>0</v>
      </c>
      <c r="Y623" s="19">
        <f t="shared" si="608"/>
        <v>2013</v>
      </c>
      <c r="Z623">
        <v>367</v>
      </c>
      <c r="AA623">
        <v>267</v>
      </c>
      <c r="AB623">
        <v>218</v>
      </c>
      <c r="AC623">
        <v>4</v>
      </c>
      <c r="AD623">
        <v>199</v>
      </c>
      <c r="AE623">
        <v>91</v>
      </c>
      <c r="AF623">
        <v>97</v>
      </c>
      <c r="AG623">
        <v>154</v>
      </c>
      <c r="AH623">
        <v>23</v>
      </c>
      <c r="AI623">
        <v>173</v>
      </c>
      <c r="AJ623">
        <v>10</v>
      </c>
      <c r="AK623">
        <v>178</v>
      </c>
      <c r="AL623">
        <v>9</v>
      </c>
      <c r="AM623">
        <v>184</v>
      </c>
      <c r="AN623">
        <v>5</v>
      </c>
      <c r="AO623">
        <v>187</v>
      </c>
      <c r="AP623">
        <v>0</v>
      </c>
    </row>
    <row r="624" spans="1:44" x14ac:dyDescent="0.2">
      <c r="A624" s="12">
        <f t="shared" si="611"/>
        <v>2014</v>
      </c>
      <c r="B624" s="13">
        <f t="shared" si="591"/>
        <v>367</v>
      </c>
      <c r="C624" s="14">
        <v>23.4</v>
      </c>
      <c r="D624" s="15">
        <v>1043</v>
      </c>
      <c r="E624" s="16">
        <f t="shared" si="592"/>
        <v>0.6757493188010899</v>
      </c>
      <c r="F624" s="16">
        <f t="shared" si="593"/>
        <v>0.50136239782016345</v>
      </c>
      <c r="G624" s="16">
        <f t="shared" si="609"/>
        <v>3.5422343324250684E-2</v>
      </c>
      <c r="H624" s="16">
        <f t="shared" si="610"/>
        <v>0.45504087193460491</v>
      </c>
      <c r="I624" s="16">
        <f t="shared" si="594"/>
        <v>0.28882833787465939</v>
      </c>
      <c r="J624" s="16">
        <f t="shared" si="595"/>
        <v>0.15531335149863759</v>
      </c>
      <c r="K624" s="16">
        <f t="shared" si="596"/>
        <v>0.38147138964577659</v>
      </c>
      <c r="L624" s="16">
        <f t="shared" si="597"/>
        <v>6.8119891008174394E-2</v>
      </c>
      <c r="M624" s="16">
        <f t="shared" si="598"/>
        <v>0.4196185286103542</v>
      </c>
      <c r="N624" s="16">
        <f t="shared" si="599"/>
        <v>3.8147138964577658E-2</v>
      </c>
      <c r="O624" s="16">
        <f t="shared" si="600"/>
        <v>0.4305177111716621</v>
      </c>
      <c r="P624" s="16">
        <f t="shared" si="601"/>
        <v>2.4523160762942781E-2</v>
      </c>
      <c r="Q624" s="16">
        <f t="shared" si="602"/>
        <v>0.44686648501362397</v>
      </c>
      <c r="R624" s="16">
        <f t="shared" si="603"/>
        <v>1.0899182561307902E-2</v>
      </c>
      <c r="S624" s="20"/>
      <c r="T624" s="20"/>
      <c r="Y624" s="19">
        <f t="shared" si="608"/>
        <v>2014</v>
      </c>
      <c r="Z624">
        <v>367</v>
      </c>
      <c r="AA624">
        <v>248</v>
      </c>
      <c r="AB624">
        <v>184</v>
      </c>
      <c r="AC624">
        <v>13</v>
      </c>
      <c r="AD624">
        <v>167</v>
      </c>
      <c r="AE624">
        <v>106</v>
      </c>
      <c r="AF624">
        <v>57</v>
      </c>
      <c r="AG624">
        <v>140</v>
      </c>
      <c r="AH624">
        <v>25</v>
      </c>
      <c r="AI624">
        <v>154</v>
      </c>
      <c r="AJ624">
        <v>14</v>
      </c>
      <c r="AK624">
        <v>158</v>
      </c>
      <c r="AL624">
        <v>9</v>
      </c>
      <c r="AM624">
        <v>164</v>
      </c>
      <c r="AN624">
        <v>4</v>
      </c>
    </row>
    <row r="625" spans="1:38" x14ac:dyDescent="0.2">
      <c r="A625" s="12">
        <f t="shared" si="611"/>
        <v>2015</v>
      </c>
      <c r="B625" s="13">
        <f t="shared" si="591"/>
        <v>263</v>
      </c>
      <c r="C625" s="14">
        <v>22.9</v>
      </c>
      <c r="D625" s="15">
        <v>1016</v>
      </c>
      <c r="E625" s="16">
        <f t="shared" si="592"/>
        <v>0.65019011406844107</v>
      </c>
      <c r="F625" s="16">
        <f t="shared" si="593"/>
        <v>0.52851711026615966</v>
      </c>
      <c r="G625" s="16">
        <f t="shared" si="609"/>
        <v>1.9011406844106463E-2</v>
      </c>
      <c r="H625" s="16">
        <f t="shared" si="610"/>
        <v>0.46387832699619774</v>
      </c>
      <c r="I625" s="16">
        <f t="shared" si="594"/>
        <v>0.2585551330798479</v>
      </c>
      <c r="J625" s="16">
        <f t="shared" si="595"/>
        <v>0.20152091254752852</v>
      </c>
      <c r="K625" s="16">
        <f t="shared" si="596"/>
        <v>0.39543726235741444</v>
      </c>
      <c r="L625" s="16">
        <f t="shared" si="597"/>
        <v>4.9429657794676805E-2</v>
      </c>
      <c r="M625" s="16">
        <f t="shared" si="598"/>
        <v>0.42965779467680609</v>
      </c>
      <c r="N625" s="16">
        <f t="shared" si="599"/>
        <v>3.8022813688212927E-2</v>
      </c>
      <c r="O625" s="16">
        <f t="shared" si="600"/>
        <v>0.44866920152091255</v>
      </c>
      <c r="P625" s="16">
        <f t="shared" si="601"/>
        <v>1.1406844106463879E-2</v>
      </c>
      <c r="Q625" s="20"/>
      <c r="R625" s="20"/>
      <c r="S625" s="20"/>
      <c r="T625" s="20"/>
      <c r="Y625" s="19">
        <f t="shared" si="608"/>
        <v>2015</v>
      </c>
      <c r="Z625">
        <v>263</v>
      </c>
      <c r="AA625">
        <v>171</v>
      </c>
      <c r="AB625">
        <v>139</v>
      </c>
      <c r="AC625">
        <v>5</v>
      </c>
      <c r="AD625">
        <v>122</v>
      </c>
      <c r="AE625">
        <v>68</v>
      </c>
      <c r="AF625">
        <v>53</v>
      </c>
      <c r="AG625">
        <v>104</v>
      </c>
      <c r="AH625">
        <v>13</v>
      </c>
      <c r="AI625">
        <v>113</v>
      </c>
      <c r="AJ625">
        <v>10</v>
      </c>
      <c r="AK625">
        <v>118</v>
      </c>
      <c r="AL625">
        <v>3</v>
      </c>
    </row>
    <row r="626" spans="1:38" x14ac:dyDescent="0.2">
      <c r="A626" s="12">
        <f t="shared" si="611"/>
        <v>2016</v>
      </c>
      <c r="B626" s="13">
        <f t="shared" si="591"/>
        <v>369</v>
      </c>
      <c r="C626" s="14">
        <v>22.6</v>
      </c>
      <c r="D626" s="15">
        <v>1020</v>
      </c>
      <c r="E626" s="16">
        <f t="shared" si="592"/>
        <v>0.6775067750677507</v>
      </c>
      <c r="F626" s="16">
        <f t="shared" si="593"/>
        <v>0.54742547425474253</v>
      </c>
      <c r="G626" s="16">
        <f t="shared" si="609"/>
        <v>2.7100271002710029E-2</v>
      </c>
      <c r="H626" s="16">
        <f t="shared" si="610"/>
        <v>0.48780487804878048</v>
      </c>
      <c r="I626" s="16">
        <f t="shared" si="594"/>
        <v>0.25745257452574527</v>
      </c>
      <c r="J626" s="16">
        <f t="shared" si="595"/>
        <v>0.1951219512195122</v>
      </c>
      <c r="K626" s="16">
        <f t="shared" si="596"/>
        <v>0.37940379403794039</v>
      </c>
      <c r="L626" s="16">
        <f t="shared" si="597"/>
        <v>6.2330623306233061E-2</v>
      </c>
      <c r="M626" s="16">
        <f t="shared" si="598"/>
        <v>0.43360433604336046</v>
      </c>
      <c r="N626" s="16">
        <f t="shared" si="599"/>
        <v>2.1680216802168022E-2</v>
      </c>
      <c r="O626" s="20"/>
      <c r="P626" s="20"/>
      <c r="Q626" s="20"/>
      <c r="R626" s="20"/>
      <c r="S626" s="20"/>
      <c r="T626" s="20"/>
      <c r="Y626" s="19">
        <f t="shared" si="608"/>
        <v>2016</v>
      </c>
      <c r="Z626">
        <v>369</v>
      </c>
      <c r="AA626">
        <v>250</v>
      </c>
      <c r="AB626">
        <v>202</v>
      </c>
      <c r="AC626">
        <v>10</v>
      </c>
      <c r="AD626">
        <v>180</v>
      </c>
      <c r="AE626">
        <v>95</v>
      </c>
      <c r="AF626">
        <v>72</v>
      </c>
      <c r="AG626">
        <v>140</v>
      </c>
      <c r="AH626">
        <v>23</v>
      </c>
      <c r="AI626">
        <v>160</v>
      </c>
      <c r="AJ626">
        <v>8</v>
      </c>
    </row>
    <row r="627" spans="1:38" x14ac:dyDescent="0.2">
      <c r="A627" s="12">
        <f t="shared" si="611"/>
        <v>2017</v>
      </c>
      <c r="B627" s="13">
        <f t="shared" si="591"/>
        <v>362</v>
      </c>
      <c r="C627" s="14">
        <v>23.1</v>
      </c>
      <c r="D627" s="15">
        <v>1048</v>
      </c>
      <c r="E627" s="16">
        <f t="shared" si="592"/>
        <v>0.67679558011049723</v>
      </c>
      <c r="F627" s="16">
        <f t="shared" si="593"/>
        <v>0.574585635359116</v>
      </c>
      <c r="G627" s="16">
        <f t="shared" si="609"/>
        <v>3.591160220994475E-2</v>
      </c>
      <c r="H627" s="16">
        <f t="shared" si="610"/>
        <v>0.49447513812154698</v>
      </c>
      <c r="I627" s="16">
        <f t="shared" si="594"/>
        <v>0.30110497237569062</v>
      </c>
      <c r="J627" s="16">
        <f t="shared" si="595"/>
        <v>0.20165745856353592</v>
      </c>
      <c r="K627" s="16">
        <f t="shared" si="596"/>
        <v>0.40607734806629836</v>
      </c>
      <c r="L627" s="16">
        <f t="shared" si="597"/>
        <v>5.5248618784530384E-2</v>
      </c>
      <c r="M627" s="20"/>
      <c r="N627" s="20"/>
      <c r="O627" s="20"/>
      <c r="P627" s="20"/>
      <c r="Q627" s="20"/>
      <c r="R627" s="20"/>
      <c r="S627" s="20"/>
      <c r="T627" s="20"/>
      <c r="Y627" s="19">
        <f t="shared" si="608"/>
        <v>2017</v>
      </c>
      <c r="Z627">
        <v>362</v>
      </c>
      <c r="AA627">
        <v>245</v>
      </c>
      <c r="AB627">
        <v>208</v>
      </c>
      <c r="AC627">
        <v>13</v>
      </c>
      <c r="AD627">
        <v>179</v>
      </c>
      <c r="AE627">
        <v>109</v>
      </c>
      <c r="AF627">
        <v>73</v>
      </c>
      <c r="AG627">
        <v>147</v>
      </c>
      <c r="AH627">
        <v>20</v>
      </c>
    </row>
    <row r="628" spans="1:38" x14ac:dyDescent="0.2">
      <c r="A628" s="12">
        <f t="shared" si="611"/>
        <v>2018</v>
      </c>
      <c r="B628" s="13">
        <f t="shared" si="591"/>
        <v>278</v>
      </c>
      <c r="C628" s="14">
        <v>23.5</v>
      </c>
      <c r="D628" s="15">
        <v>1082</v>
      </c>
      <c r="E628" s="16">
        <f t="shared" si="592"/>
        <v>0.65827338129496404</v>
      </c>
      <c r="F628" s="16">
        <f t="shared" si="593"/>
        <v>0.5539568345323741</v>
      </c>
      <c r="G628" s="16">
        <f t="shared" si="609"/>
        <v>2.8776978417266189E-2</v>
      </c>
      <c r="H628" s="16">
        <f t="shared" si="610"/>
        <v>0.49280575539568344</v>
      </c>
      <c r="I628" s="16">
        <f t="shared" si="594"/>
        <v>0.30935251798561153</v>
      </c>
      <c r="J628" s="16">
        <f t="shared" si="595"/>
        <v>0.19784172661870503</v>
      </c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Y628" s="19">
        <f t="shared" si="608"/>
        <v>2018</v>
      </c>
      <c r="Z628">
        <v>278</v>
      </c>
      <c r="AA628">
        <v>183</v>
      </c>
      <c r="AB628">
        <v>154</v>
      </c>
      <c r="AC628">
        <v>8</v>
      </c>
      <c r="AD628">
        <v>137</v>
      </c>
      <c r="AE628">
        <v>86</v>
      </c>
      <c r="AF628">
        <v>55</v>
      </c>
    </row>
    <row r="629" spans="1:38" x14ac:dyDescent="0.2">
      <c r="A629" s="12">
        <f t="shared" si="611"/>
        <v>2019</v>
      </c>
      <c r="B629" s="13">
        <f t="shared" si="591"/>
        <v>182</v>
      </c>
      <c r="C629" s="14">
        <v>23.4</v>
      </c>
      <c r="D629" s="15">
        <v>1086</v>
      </c>
      <c r="E629" s="16">
        <f t="shared" si="592"/>
        <v>0.69230769230769229</v>
      </c>
      <c r="F629" s="16">
        <f t="shared" si="593"/>
        <v>0.5714285714285714</v>
      </c>
      <c r="G629" s="16">
        <f t="shared" si="609"/>
        <v>4.9450549450549448E-2</v>
      </c>
      <c r="H629" s="16">
        <f t="shared" si="610"/>
        <v>0.43406593406593408</v>
      </c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Y629" s="19">
        <f t="shared" si="608"/>
        <v>2019</v>
      </c>
      <c r="Z629">
        <v>182</v>
      </c>
      <c r="AA629">
        <v>126</v>
      </c>
      <c r="AB629">
        <v>104</v>
      </c>
      <c r="AC629">
        <v>9</v>
      </c>
      <c r="AD629">
        <v>79</v>
      </c>
    </row>
    <row r="630" spans="1:38" x14ac:dyDescent="0.2">
      <c r="A630" s="12">
        <f t="shared" si="611"/>
        <v>2020</v>
      </c>
      <c r="B630" s="13">
        <f t="shared" si="591"/>
        <v>144</v>
      </c>
      <c r="C630" s="14">
        <v>22.5</v>
      </c>
      <c r="D630" s="15">
        <v>1064</v>
      </c>
      <c r="E630" s="16">
        <f t="shared" si="592"/>
        <v>0.6875</v>
      </c>
      <c r="F630" s="16">
        <f t="shared" si="593"/>
        <v>0.52777777777777779</v>
      </c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X630" s="19"/>
      <c r="Y630" s="19">
        <f t="shared" si="608"/>
        <v>2020</v>
      </c>
      <c r="Z630">
        <v>144</v>
      </c>
      <c r="AA630">
        <v>99</v>
      </c>
      <c r="AB630">
        <v>76</v>
      </c>
    </row>
    <row r="631" spans="1:38" x14ac:dyDescent="0.2">
      <c r="A631" s="12">
        <f t="shared" si="611"/>
        <v>2021</v>
      </c>
      <c r="B631" s="13">
        <f t="shared" si="591"/>
        <v>178</v>
      </c>
      <c r="C631" s="14">
        <v>24.5</v>
      </c>
      <c r="D631" s="15">
        <v>1141</v>
      </c>
      <c r="E631" s="16">
        <f t="shared" si="592"/>
        <v>0.6460674157303371</v>
      </c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X631" s="19"/>
      <c r="Y631" s="19">
        <f t="shared" si="608"/>
        <v>2021</v>
      </c>
      <c r="Z631">
        <v>178</v>
      </c>
      <c r="AA631">
        <v>115</v>
      </c>
    </row>
    <row r="632" spans="1:38" x14ac:dyDescent="0.2">
      <c r="A632" s="12">
        <f t="shared" si="611"/>
        <v>2022</v>
      </c>
      <c r="B632" s="13">
        <f t="shared" si="591"/>
        <v>505</v>
      </c>
      <c r="C632" s="14">
        <v>25.2</v>
      </c>
      <c r="D632" s="15">
        <v>1157</v>
      </c>
      <c r="E632" s="21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X632" s="19"/>
      <c r="Y632" s="19">
        <f t="shared" si="608"/>
        <v>2022</v>
      </c>
      <c r="Z632">
        <v>505</v>
      </c>
    </row>
    <row r="633" spans="1:38" x14ac:dyDescent="0.2">
      <c r="A633" s="57"/>
      <c r="B633" s="23"/>
      <c r="C633" s="24"/>
      <c r="D633" s="25"/>
      <c r="E633" s="21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X633" s="19"/>
      <c r="Y633"/>
    </row>
    <row r="634" spans="1:38" x14ac:dyDescent="0.2">
      <c r="X634" s="19"/>
      <c r="Y634"/>
    </row>
    <row r="635" spans="1:38" x14ac:dyDescent="0.2">
      <c r="A635" s="26" t="s">
        <v>24</v>
      </c>
      <c r="B635" s="13">
        <f>AVERAGE(B611:B632)</f>
        <v>357.68181818181819</v>
      </c>
      <c r="C635" s="27">
        <f>AVERAGE(C611:C632)</f>
        <v>22.945454545454542</v>
      </c>
      <c r="D635" s="15">
        <f>AVERAGE(D611:D632)</f>
        <v>1054.0454545454545</v>
      </c>
      <c r="E635" s="16">
        <f>AVERAGE(E611:E631)</f>
        <v>0.69319094929836622</v>
      </c>
      <c r="F635" s="16">
        <f>AVERAGE(F611:F630)</f>
        <v>0.57509632983402448</v>
      </c>
      <c r="G635" s="16">
        <f>AVERAGE(G611:G629)</f>
        <v>1.715724855337546E-2</v>
      </c>
      <c r="H635" s="16">
        <f>AVERAGE(H611:H629)</f>
        <v>0.52386145813627882</v>
      </c>
      <c r="I635" s="16">
        <f>AVERAGE(I611:I628)</f>
        <v>0.24044407624150865</v>
      </c>
      <c r="J635" s="16">
        <f>AVERAGE(J611:J628)</f>
        <v>0.26304688768594492</v>
      </c>
      <c r="K635" s="16">
        <f>AVERAGE(K611:K627)</f>
        <v>0.39535753985480948</v>
      </c>
      <c r="L635" s="16">
        <f>AVERAGE(L611:L627)</f>
        <v>8.7599510816489534E-2</v>
      </c>
      <c r="M635" s="16">
        <f>AVERAGE(M611:M626)</f>
        <v>0.4483353468074886</v>
      </c>
      <c r="N635" s="16">
        <f>AVERAGE(N611:N626)</f>
        <v>4.0377378336001225E-2</v>
      </c>
      <c r="O635" s="16">
        <f>AVERAGE(O611:O625)</f>
        <v>0.47451511194577206</v>
      </c>
      <c r="P635" s="16">
        <f>AVERAGE(P611:P625)</f>
        <v>1.838316400014053E-2</v>
      </c>
      <c r="Q635" s="16">
        <f>AVERAGE(Q611:Q624)</f>
        <v>0.48612062744585643</v>
      </c>
      <c r="R635" s="16">
        <f>AVERAGE(R611:R624)</f>
        <v>1.3116526949964635E-2</v>
      </c>
      <c r="S635" s="16">
        <f>AVERAGE(S611:S623)</f>
        <v>0.49725725690463407</v>
      </c>
      <c r="T635" s="16">
        <f>AVERAGE(T611:T623)</f>
        <v>6.005780268326562E-3</v>
      </c>
      <c r="U635" s="16">
        <f>AVERAGE(U611:U622)</f>
        <v>0.49953218446668507</v>
      </c>
      <c r="V635" s="16">
        <f>AVERAGE(V611:V622)</f>
        <v>5.8861892298741787E-3</v>
      </c>
      <c r="Y635" s="19"/>
    </row>
    <row r="636" spans="1:38" x14ac:dyDescent="0.2">
      <c r="A636" s="28"/>
      <c r="B636" s="23"/>
      <c r="C636" s="29"/>
      <c r="D636" s="25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X636" s="19"/>
      <c r="Y636"/>
    </row>
    <row r="637" spans="1:38" x14ac:dyDescent="0.2">
      <c r="A637" s="28"/>
      <c r="B637" s="23"/>
      <c r="C637" s="29"/>
      <c r="D637" s="23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57"/>
      <c r="V637" s="57"/>
      <c r="X637" s="19"/>
      <c r="Y637"/>
    </row>
    <row r="638" spans="1:38" x14ac:dyDescent="0.2">
      <c r="A638" s="28"/>
      <c r="B638" s="23"/>
      <c r="C638" s="29"/>
      <c r="D638" s="23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57"/>
      <c r="V638" s="57"/>
      <c r="X638" s="19"/>
      <c r="Y638"/>
    </row>
    <row r="639" spans="1:38" x14ac:dyDescent="0.2">
      <c r="A639" s="28"/>
      <c r="B639" s="23"/>
      <c r="C639" s="29"/>
      <c r="D639" s="23"/>
      <c r="E639" s="21"/>
      <c r="F639" s="2" t="str">
        <f>+F600</f>
        <v>CSRDE  RETENTION SURVEY -  2021-22 (Fall 2022 Update)</v>
      </c>
      <c r="G639" s="2"/>
      <c r="H639" s="2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57"/>
      <c r="V639" s="57"/>
      <c r="X639" s="19"/>
      <c r="Y639"/>
    </row>
    <row r="640" spans="1:38" x14ac:dyDescent="0.2">
      <c r="A640" s="28"/>
      <c r="B640" s="23"/>
      <c r="C640" s="29"/>
      <c r="D640" s="2" t="str">
        <f>+D601</f>
        <v>Section I:    Institution-wide Rates for All First-time, Full-time, Bachelor-degree-seeking Freshmen</v>
      </c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57"/>
      <c r="V640" s="57"/>
      <c r="X640" s="19"/>
      <c r="Y640"/>
    </row>
    <row r="641" spans="1:66" x14ac:dyDescent="0.2">
      <c r="X641" s="19"/>
      <c r="Y641"/>
    </row>
    <row r="642" spans="1:66" x14ac:dyDescent="0.2">
      <c r="A642" t="str">
        <f>+A603</f>
        <v>Institution : The University of Montana - Missoula</v>
      </c>
      <c r="C642" s="30"/>
      <c r="D642" s="32"/>
      <c r="U642" s="33"/>
      <c r="V642" s="33"/>
      <c r="X642" s="19"/>
      <c r="Y642"/>
    </row>
    <row r="643" spans="1:66" x14ac:dyDescent="0.2">
      <c r="C643" s="30"/>
      <c r="D643" s="32"/>
      <c r="U643" s="33"/>
      <c r="V643" s="33"/>
      <c r="X643" s="19"/>
      <c r="Y643"/>
    </row>
    <row r="644" spans="1:66" x14ac:dyDescent="0.2">
      <c r="A644" t="s">
        <v>36</v>
      </c>
      <c r="C644" s="30"/>
      <c r="D644" s="32"/>
      <c r="U644" s="33"/>
      <c r="V644" s="3" t="s">
        <v>61</v>
      </c>
      <c r="X644" s="19"/>
      <c r="Y644"/>
    </row>
    <row r="645" spans="1:66" x14ac:dyDescent="0.2">
      <c r="A645" t="str">
        <f>+A606</f>
        <v>Omitted pre-pharm, pre-physical therapy, pre-engineering and pre-nursing</v>
      </c>
      <c r="C645" s="30"/>
      <c r="D645" s="32"/>
      <c r="X645" s="19"/>
      <c r="Y645"/>
      <c r="Z645" t="s">
        <v>37</v>
      </c>
      <c r="AV645" t="s">
        <v>65</v>
      </c>
    </row>
    <row r="646" spans="1:66" x14ac:dyDescent="0.2">
      <c r="A646" s="62"/>
      <c r="B646" s="6"/>
      <c r="C646" s="62"/>
      <c r="D646" s="62"/>
      <c r="E646" s="75" t="s">
        <v>3</v>
      </c>
      <c r="F646" s="76"/>
      <c r="G646" s="75" t="s">
        <v>4</v>
      </c>
      <c r="H646" s="78"/>
      <c r="I646" s="78"/>
      <c r="J646" s="78"/>
      <c r="K646" s="78"/>
      <c r="L646" s="78"/>
      <c r="M646" s="78"/>
      <c r="N646" s="78"/>
      <c r="O646" s="78"/>
      <c r="P646" s="78"/>
      <c r="Q646" s="78"/>
      <c r="R646" s="78"/>
      <c r="S646" s="78"/>
      <c r="T646" s="78"/>
      <c r="U646" s="78"/>
      <c r="V646" s="76"/>
      <c r="AA646" s="73" t="s">
        <v>3</v>
      </c>
      <c r="AB646" s="73"/>
      <c r="AC646" s="73" t="s">
        <v>4</v>
      </c>
      <c r="AD646" s="73"/>
      <c r="AE646" s="73"/>
      <c r="AF646" s="73"/>
      <c r="AG646" s="73"/>
      <c r="AH646" s="73"/>
      <c r="AI646" s="73"/>
      <c r="AJ646" s="73"/>
      <c r="AK646" s="73"/>
      <c r="AL646" s="73"/>
      <c r="AM646" s="73"/>
      <c r="AN646" s="73"/>
      <c r="AO646" s="73"/>
      <c r="AP646" s="73"/>
      <c r="AQ646" s="73"/>
      <c r="AR646" s="73"/>
      <c r="AW646" t="s">
        <v>3</v>
      </c>
      <c r="AY646" t="s">
        <v>4</v>
      </c>
    </row>
    <row r="647" spans="1:66" x14ac:dyDescent="0.2">
      <c r="A647" s="62"/>
      <c r="B647" s="7" t="s">
        <v>5</v>
      </c>
      <c r="C647" s="8" t="s">
        <v>6</v>
      </c>
      <c r="D647" s="8" t="s">
        <v>6</v>
      </c>
      <c r="E647" s="8" t="s">
        <v>7</v>
      </c>
      <c r="F647" s="8" t="s">
        <v>7</v>
      </c>
      <c r="G647" s="75" t="s">
        <v>62</v>
      </c>
      <c r="H647" s="76"/>
      <c r="I647" s="75" t="s">
        <v>8</v>
      </c>
      <c r="J647" s="76"/>
      <c r="K647" s="75" t="s">
        <v>9</v>
      </c>
      <c r="L647" s="76"/>
      <c r="M647" s="75" t="s">
        <v>10</v>
      </c>
      <c r="N647" s="76"/>
      <c r="O647" s="74" t="s">
        <v>11</v>
      </c>
      <c r="P647" s="74"/>
      <c r="Q647" s="74" t="s">
        <v>12</v>
      </c>
      <c r="R647" s="74"/>
      <c r="S647" s="74" t="s">
        <v>13</v>
      </c>
      <c r="T647" s="74"/>
      <c r="U647" s="75" t="s">
        <v>14</v>
      </c>
      <c r="V647" s="76"/>
      <c r="Z647" t="s">
        <v>5</v>
      </c>
      <c r="AA647" t="s">
        <v>7</v>
      </c>
      <c r="AB647" t="s">
        <v>7</v>
      </c>
      <c r="AC647" t="s">
        <v>62</v>
      </c>
      <c r="AE647" t="s">
        <v>8</v>
      </c>
      <c r="AG647" t="s">
        <v>9</v>
      </c>
      <c r="AI647" t="s">
        <v>10</v>
      </c>
      <c r="AK647" s="77" t="s">
        <v>11</v>
      </c>
      <c r="AL647" s="77"/>
      <c r="AM647" s="77" t="s">
        <v>12</v>
      </c>
      <c r="AN647" s="77"/>
      <c r="AO647" s="77" t="s">
        <v>13</v>
      </c>
      <c r="AP647" s="77"/>
      <c r="AQ647" t="s">
        <v>14</v>
      </c>
      <c r="AV647" t="s">
        <v>5</v>
      </c>
      <c r="AW647" t="s">
        <v>7</v>
      </c>
      <c r="AX647" t="s">
        <v>7</v>
      </c>
      <c r="AY647" t="s">
        <v>62</v>
      </c>
      <c r="BA647" t="s">
        <v>8</v>
      </c>
      <c r="BC647" t="s">
        <v>9</v>
      </c>
      <c r="BE647" t="s">
        <v>10</v>
      </c>
      <c r="BG647" t="s">
        <v>11</v>
      </c>
      <c r="BI647" t="s">
        <v>12</v>
      </c>
      <c r="BK647" t="s">
        <v>13</v>
      </c>
      <c r="BM647" t="s">
        <v>14</v>
      </c>
    </row>
    <row r="648" spans="1:66" x14ac:dyDescent="0.2">
      <c r="A648" s="64" t="s">
        <v>15</v>
      </c>
      <c r="B648" s="10" t="s">
        <v>16</v>
      </c>
      <c r="C648" s="11" t="s">
        <v>17</v>
      </c>
      <c r="D648" s="11" t="s">
        <v>18</v>
      </c>
      <c r="E648" s="11" t="s">
        <v>19</v>
      </c>
      <c r="F648" s="11" t="s">
        <v>20</v>
      </c>
      <c r="G648" s="64" t="s">
        <v>21</v>
      </c>
      <c r="H648" s="64" t="s">
        <v>22</v>
      </c>
      <c r="I648" s="64" t="s">
        <v>21</v>
      </c>
      <c r="J648" s="64" t="s">
        <v>22</v>
      </c>
      <c r="K648" s="64" t="s">
        <v>21</v>
      </c>
      <c r="L648" s="64" t="s">
        <v>22</v>
      </c>
      <c r="M648" s="64" t="s">
        <v>21</v>
      </c>
      <c r="N648" s="64" t="s">
        <v>22</v>
      </c>
      <c r="O648" s="64" t="s">
        <v>21</v>
      </c>
      <c r="P648" s="64" t="s">
        <v>22</v>
      </c>
      <c r="Q648" s="64" t="s">
        <v>21</v>
      </c>
      <c r="R648" s="64" t="s">
        <v>22</v>
      </c>
      <c r="S648" s="64" t="s">
        <v>21</v>
      </c>
      <c r="T648" s="64" t="s">
        <v>22</v>
      </c>
      <c r="U648" s="64" t="s">
        <v>21</v>
      </c>
      <c r="V648" s="64" t="s">
        <v>22</v>
      </c>
      <c r="Z648" t="s">
        <v>16</v>
      </c>
      <c r="AA648" t="s">
        <v>19</v>
      </c>
      <c r="AB648" t="s">
        <v>20</v>
      </c>
      <c r="AC648" t="s">
        <v>21</v>
      </c>
      <c r="AD648" t="s">
        <v>22</v>
      </c>
      <c r="AE648" t="s">
        <v>21</v>
      </c>
      <c r="AF648" t="s">
        <v>22</v>
      </c>
      <c r="AG648" t="s">
        <v>21</v>
      </c>
      <c r="AH648" t="s">
        <v>22</v>
      </c>
      <c r="AI648" t="s">
        <v>21</v>
      </c>
      <c r="AJ648" t="s">
        <v>22</v>
      </c>
      <c r="AK648" t="s">
        <v>21</v>
      </c>
      <c r="AL648" t="s">
        <v>22</v>
      </c>
      <c r="AM648" t="s">
        <v>21</v>
      </c>
      <c r="AN648" t="s">
        <v>22</v>
      </c>
      <c r="AO648" t="s">
        <v>21</v>
      </c>
      <c r="AP648" t="s">
        <v>22</v>
      </c>
      <c r="AQ648" t="s">
        <v>21</v>
      </c>
      <c r="AR648" t="s">
        <v>22</v>
      </c>
      <c r="AV648" t="s">
        <v>16</v>
      </c>
      <c r="AW648" t="s">
        <v>19</v>
      </c>
      <c r="AX648" t="s">
        <v>20</v>
      </c>
      <c r="AY648" t="s">
        <v>21</v>
      </c>
      <c r="AZ648" t="s">
        <v>22</v>
      </c>
      <c r="BA648" t="s">
        <v>21</v>
      </c>
      <c r="BB648" t="s">
        <v>22</v>
      </c>
      <c r="BC648" t="s">
        <v>21</v>
      </c>
      <c r="BD648" t="s">
        <v>22</v>
      </c>
      <c r="BE648" t="s">
        <v>21</v>
      </c>
      <c r="BF648" t="s">
        <v>22</v>
      </c>
      <c r="BG648" t="s">
        <v>21</v>
      </c>
      <c r="BH648" t="s">
        <v>22</v>
      </c>
      <c r="BI648" t="s">
        <v>21</v>
      </c>
      <c r="BJ648" t="s">
        <v>22</v>
      </c>
      <c r="BK648" t="s">
        <v>21</v>
      </c>
      <c r="BL648" t="s">
        <v>22</v>
      </c>
      <c r="BM648" t="s">
        <v>21</v>
      </c>
      <c r="BN648" t="s">
        <v>22</v>
      </c>
    </row>
    <row r="649" spans="1:66" x14ac:dyDescent="0.2">
      <c r="A649" s="55"/>
      <c r="B649" s="6"/>
      <c r="C649" s="55"/>
      <c r="D649" s="55"/>
      <c r="E649" s="55"/>
      <c r="F649" s="55"/>
      <c r="G649" s="62"/>
      <c r="H649" s="55"/>
      <c r="I649" s="55"/>
      <c r="J649" s="55"/>
      <c r="K649" s="55"/>
      <c r="L649" s="55"/>
      <c r="M649" s="55"/>
      <c r="N649" s="55"/>
      <c r="O649" s="55"/>
      <c r="P649" s="55"/>
      <c r="Q649" s="55"/>
      <c r="R649" s="55"/>
      <c r="S649" s="55"/>
      <c r="T649" s="55"/>
      <c r="X649" s="19"/>
      <c r="Y649"/>
    </row>
    <row r="650" spans="1:66" x14ac:dyDescent="0.2">
      <c r="A650" s="56">
        <v>2001</v>
      </c>
      <c r="B650" s="13">
        <f t="shared" ref="B650:B671" si="612">+IF(ISNUMBER(Z650),Z650,0)</f>
        <v>61</v>
      </c>
      <c r="C650" s="14">
        <v>25.5</v>
      </c>
      <c r="D650" s="15">
        <v>1169</v>
      </c>
      <c r="E650" s="16">
        <f t="shared" ref="E650:E670" si="613">+IF(ISNUMBER(AA650),AA650/B650,0)</f>
        <v>0.75409836065573765</v>
      </c>
      <c r="F650" s="16">
        <f t="shared" ref="F650:F669" si="614">+IF(ISNUMBER(AB650),AB650/B650,0)</f>
        <v>0.67213114754098358</v>
      </c>
      <c r="G650" s="16">
        <f>+IF(ISNUMBER(AC650),AC650/B650,0)</f>
        <v>0</v>
      </c>
      <c r="H650" s="16">
        <f>+IF(ISNUMBER(AD650),AD650/B650,0)</f>
        <v>0.70491803278688525</v>
      </c>
      <c r="I650" s="17">
        <f t="shared" ref="I650:I667" si="615">+IF(ISNUMBER(AE650),AE650/B650,0)</f>
        <v>0.50819672131147542</v>
      </c>
      <c r="J650" s="17">
        <f t="shared" ref="J650:J667" si="616">+IF(ISNUMBER(AF650),AF650/B650,0)</f>
        <v>0.21311475409836064</v>
      </c>
      <c r="K650" s="16">
        <f t="shared" ref="K650:K666" si="617">+IF(ISNUMBER(AG650),AG650/B650,0)</f>
        <v>0.65573770491803274</v>
      </c>
      <c r="L650" s="16">
        <f t="shared" ref="L650:L666" si="618">+IF(ISNUMBER(AH650),AH650/B650,0)</f>
        <v>3.2786885245901641E-2</v>
      </c>
      <c r="M650" s="16">
        <f t="shared" ref="M650:M665" si="619">+IF(ISNUMBER(AI650),AI650/B650,0)</f>
        <v>0.70491803278688525</v>
      </c>
      <c r="N650" s="16">
        <f t="shared" ref="N650:N665" si="620">+IF(ISNUMBER(AJ650),AJ650/B650,0)</f>
        <v>0</v>
      </c>
      <c r="O650" s="16">
        <f t="shared" ref="O650:O664" si="621">+IF(ISNUMBER(AK650),AK650/B650,0)</f>
        <v>0.70491803278688525</v>
      </c>
      <c r="P650" s="16">
        <f t="shared" ref="P650:P664" si="622">+IF(ISNUMBER(AL650),AL650/B650,0)</f>
        <v>0</v>
      </c>
      <c r="Q650" s="16">
        <f t="shared" ref="Q650:Q663" si="623">+IF(ISNUMBER(AM650),AM650/B650,0)</f>
        <v>0.72131147540983609</v>
      </c>
      <c r="R650" s="16">
        <f t="shared" ref="R650:R663" si="624">+IF(ISNUMBER(AN650),AN650/B650,0)</f>
        <v>0</v>
      </c>
      <c r="S650" s="16">
        <f t="shared" ref="S650:S662" si="625">+IF(ISNUMBER(AO650),AO650/B650,0)</f>
        <v>0.72131147540983609</v>
      </c>
      <c r="T650" s="16">
        <f t="shared" ref="T650:T662" si="626">+IF(ISNUMBER(AP650),AP650/B650,0)</f>
        <v>0</v>
      </c>
      <c r="U650" s="18">
        <f t="shared" ref="U650:U661" si="627">+IF(ISNUMBER(AQ650),AQ650/B650,0)</f>
        <v>0.72131147540983609</v>
      </c>
      <c r="V650" s="18">
        <f t="shared" ref="V650:V661" si="628">+IF(ISNUMBER(AR650),AR650/B650,0)</f>
        <v>0</v>
      </c>
      <c r="Y650" s="19">
        <f t="shared" ref="Y650:Y671" si="629">+A650</f>
        <v>2001</v>
      </c>
      <c r="Z650">
        <v>61</v>
      </c>
      <c r="AA650">
        <v>46</v>
      </c>
      <c r="AB650">
        <v>41</v>
      </c>
      <c r="AC650">
        <v>0</v>
      </c>
      <c r="AD650">
        <v>43</v>
      </c>
      <c r="AE650">
        <v>31</v>
      </c>
      <c r="AF650">
        <v>13</v>
      </c>
      <c r="AG650">
        <v>40</v>
      </c>
      <c r="AH650">
        <v>2</v>
      </c>
      <c r="AI650">
        <v>43</v>
      </c>
      <c r="AJ650">
        <v>0</v>
      </c>
      <c r="AK650">
        <v>43</v>
      </c>
      <c r="AL650">
        <v>0</v>
      </c>
      <c r="AM650">
        <v>44</v>
      </c>
      <c r="AN650">
        <v>0</v>
      </c>
      <c r="AO650">
        <v>44</v>
      </c>
      <c r="AP650">
        <v>0</v>
      </c>
      <c r="AQ650">
        <v>44</v>
      </c>
      <c r="AR650">
        <v>0</v>
      </c>
      <c r="AU650" s="4">
        <f>+Y650</f>
        <v>2001</v>
      </c>
      <c r="AV650">
        <f t="shared" ref="AV650:BE656" si="630">Z12-Z572-Z611</f>
        <v>61</v>
      </c>
      <c r="AW650">
        <f t="shared" si="630"/>
        <v>46</v>
      </c>
      <c r="AX650">
        <f t="shared" si="630"/>
        <v>41</v>
      </c>
      <c r="AY650">
        <f t="shared" si="630"/>
        <v>0</v>
      </c>
      <c r="AZ650">
        <f t="shared" si="630"/>
        <v>43</v>
      </c>
      <c r="BA650">
        <f t="shared" si="630"/>
        <v>31</v>
      </c>
      <c r="BB650">
        <f t="shared" si="630"/>
        <v>13</v>
      </c>
      <c r="BC650">
        <f t="shared" si="630"/>
        <v>40</v>
      </c>
      <c r="BD650">
        <f t="shared" si="630"/>
        <v>2</v>
      </c>
      <c r="BE650">
        <f t="shared" si="630"/>
        <v>43</v>
      </c>
      <c r="BF650">
        <f t="shared" ref="BF650:BN656" si="631">AJ12-AJ572-AJ611</f>
        <v>0</v>
      </c>
      <c r="BG650">
        <f t="shared" si="631"/>
        <v>43</v>
      </c>
      <c r="BH650">
        <f t="shared" si="631"/>
        <v>0</v>
      </c>
      <c r="BI650">
        <f t="shared" si="631"/>
        <v>44</v>
      </c>
      <c r="BJ650">
        <f t="shared" si="631"/>
        <v>0</v>
      </c>
      <c r="BK650">
        <f t="shared" si="631"/>
        <v>44</v>
      </c>
      <c r="BL650">
        <f t="shared" si="631"/>
        <v>0</v>
      </c>
      <c r="BM650">
        <f t="shared" si="631"/>
        <v>44</v>
      </c>
      <c r="BN650">
        <f t="shared" si="631"/>
        <v>0</v>
      </c>
    </row>
    <row r="651" spans="1:66" x14ac:dyDescent="0.2">
      <c r="A651" s="12">
        <f>+A650+1</f>
        <v>2002</v>
      </c>
      <c r="B651" s="13">
        <f t="shared" si="612"/>
        <v>61</v>
      </c>
      <c r="C651" s="14">
        <v>26.6</v>
      </c>
      <c r="D651" s="15">
        <v>1172</v>
      </c>
      <c r="E651" s="16">
        <f t="shared" si="613"/>
        <v>0.88524590163934425</v>
      </c>
      <c r="F651" s="16">
        <f t="shared" si="614"/>
        <v>0.77049180327868849</v>
      </c>
      <c r="G651" s="16">
        <f t="shared" ref="G651:G668" si="632">+IF(ISNUMBER(AC651),AC651/B651,0)</f>
        <v>0</v>
      </c>
      <c r="H651" s="16">
        <f t="shared" ref="H651:H668" si="633">+IF(ISNUMBER(AD651),AD651/B651,0)</f>
        <v>0.77049180327868849</v>
      </c>
      <c r="I651" s="17">
        <f t="shared" si="615"/>
        <v>0.50819672131147542</v>
      </c>
      <c r="J651" s="17">
        <f t="shared" si="616"/>
        <v>0.26229508196721313</v>
      </c>
      <c r="K651" s="16">
        <f t="shared" si="617"/>
        <v>0.70491803278688525</v>
      </c>
      <c r="L651" s="16">
        <f t="shared" si="618"/>
        <v>4.9180327868852458E-2</v>
      </c>
      <c r="M651" s="16">
        <f t="shared" si="619"/>
        <v>0.75409836065573765</v>
      </c>
      <c r="N651" s="16">
        <f t="shared" si="620"/>
        <v>1.6393442622950821E-2</v>
      </c>
      <c r="O651" s="16">
        <f t="shared" si="621"/>
        <v>0.75409836065573765</v>
      </c>
      <c r="P651" s="16">
        <f t="shared" si="622"/>
        <v>0</v>
      </c>
      <c r="Q651" s="16">
        <f t="shared" si="623"/>
        <v>0.75409836065573765</v>
      </c>
      <c r="R651" s="16">
        <f t="shared" si="624"/>
        <v>1.6393442622950821E-2</v>
      </c>
      <c r="S651" s="16">
        <f t="shared" si="625"/>
        <v>0.75409836065573765</v>
      </c>
      <c r="T651" s="16">
        <f t="shared" si="626"/>
        <v>1.6393442622950821E-2</v>
      </c>
      <c r="U651" s="18">
        <f t="shared" si="627"/>
        <v>0.77049180327868849</v>
      </c>
      <c r="V651" s="18">
        <f t="shared" si="628"/>
        <v>0</v>
      </c>
      <c r="Y651" s="19">
        <f t="shared" si="629"/>
        <v>2002</v>
      </c>
      <c r="Z651">
        <v>61</v>
      </c>
      <c r="AA651">
        <v>54</v>
      </c>
      <c r="AB651">
        <v>47</v>
      </c>
      <c r="AC651">
        <v>0</v>
      </c>
      <c r="AD651">
        <v>47</v>
      </c>
      <c r="AE651">
        <v>31</v>
      </c>
      <c r="AF651">
        <v>16</v>
      </c>
      <c r="AG651">
        <v>43</v>
      </c>
      <c r="AH651">
        <v>3</v>
      </c>
      <c r="AI651">
        <v>46</v>
      </c>
      <c r="AJ651">
        <v>1</v>
      </c>
      <c r="AK651">
        <v>46</v>
      </c>
      <c r="AL651">
        <v>0</v>
      </c>
      <c r="AM651">
        <v>46</v>
      </c>
      <c r="AN651">
        <v>1</v>
      </c>
      <c r="AO651">
        <v>46</v>
      </c>
      <c r="AP651">
        <v>1</v>
      </c>
      <c r="AQ651">
        <v>47</v>
      </c>
      <c r="AR651">
        <v>0</v>
      </c>
      <c r="AU651" s="4">
        <f t="shared" ref="AU651:AU671" si="634">+Y651</f>
        <v>2002</v>
      </c>
      <c r="AV651">
        <f t="shared" si="630"/>
        <v>61</v>
      </c>
      <c r="AW651">
        <f t="shared" si="630"/>
        <v>54</v>
      </c>
      <c r="AX651">
        <f t="shared" si="630"/>
        <v>47</v>
      </c>
      <c r="AY651">
        <f t="shared" si="630"/>
        <v>0</v>
      </c>
      <c r="AZ651">
        <f t="shared" si="630"/>
        <v>47</v>
      </c>
      <c r="BA651">
        <f t="shared" si="630"/>
        <v>31</v>
      </c>
      <c r="BB651">
        <f t="shared" si="630"/>
        <v>16</v>
      </c>
      <c r="BC651">
        <f t="shared" si="630"/>
        <v>43</v>
      </c>
      <c r="BD651">
        <f t="shared" si="630"/>
        <v>3</v>
      </c>
      <c r="BE651">
        <f t="shared" si="630"/>
        <v>46</v>
      </c>
      <c r="BF651">
        <f t="shared" si="631"/>
        <v>1</v>
      </c>
      <c r="BG651">
        <f t="shared" si="631"/>
        <v>46</v>
      </c>
      <c r="BH651">
        <f t="shared" si="631"/>
        <v>0</v>
      </c>
      <c r="BI651">
        <f t="shared" si="631"/>
        <v>46</v>
      </c>
      <c r="BJ651">
        <f t="shared" si="631"/>
        <v>1</v>
      </c>
      <c r="BK651">
        <f t="shared" si="631"/>
        <v>46</v>
      </c>
      <c r="BL651">
        <f t="shared" si="631"/>
        <v>1</v>
      </c>
      <c r="BM651">
        <f t="shared" si="631"/>
        <v>47</v>
      </c>
      <c r="BN651">
        <f t="shared" si="631"/>
        <v>0</v>
      </c>
    </row>
    <row r="652" spans="1:66" x14ac:dyDescent="0.2">
      <c r="A652" s="12">
        <f>+A651+1</f>
        <v>2003</v>
      </c>
      <c r="B652" s="13">
        <f t="shared" si="612"/>
        <v>162</v>
      </c>
      <c r="C652" s="14">
        <v>24.6</v>
      </c>
      <c r="D652" s="15">
        <v>1139</v>
      </c>
      <c r="E652" s="16">
        <f t="shared" si="613"/>
        <v>0.7407407407407407</v>
      </c>
      <c r="F652" s="16">
        <f t="shared" si="614"/>
        <v>0.67901234567901236</v>
      </c>
      <c r="G652" s="16">
        <f t="shared" si="632"/>
        <v>1.8518518518518517E-2</v>
      </c>
      <c r="H652" s="16">
        <f t="shared" si="633"/>
        <v>0.66666666666666663</v>
      </c>
      <c r="I652" s="17">
        <f t="shared" si="615"/>
        <v>0.41975308641975306</v>
      </c>
      <c r="J652" s="17">
        <f t="shared" si="616"/>
        <v>0.24691358024691357</v>
      </c>
      <c r="K652" s="16">
        <f t="shared" si="617"/>
        <v>0.62962962962962965</v>
      </c>
      <c r="L652" s="16">
        <f t="shared" si="618"/>
        <v>3.0864197530864196E-2</v>
      </c>
      <c r="M652" s="16">
        <f t="shared" si="619"/>
        <v>0.64814814814814814</v>
      </c>
      <c r="N652" s="16">
        <f t="shared" si="620"/>
        <v>3.7037037037037035E-2</v>
      </c>
      <c r="O652" s="16">
        <f t="shared" si="621"/>
        <v>0.66049382716049387</v>
      </c>
      <c r="P652" s="16">
        <f t="shared" si="622"/>
        <v>2.4691358024691357E-2</v>
      </c>
      <c r="Q652" s="16">
        <f t="shared" si="623"/>
        <v>0.66666666666666663</v>
      </c>
      <c r="R652" s="16">
        <f t="shared" si="624"/>
        <v>1.8518518518518517E-2</v>
      </c>
      <c r="S652" s="16">
        <f t="shared" si="625"/>
        <v>0.67901234567901236</v>
      </c>
      <c r="T652" s="16">
        <f t="shared" si="626"/>
        <v>6.1728395061728392E-3</v>
      </c>
      <c r="U652" s="18">
        <f t="shared" si="627"/>
        <v>0.67901234567901236</v>
      </c>
      <c r="V652" s="18">
        <f t="shared" si="628"/>
        <v>6.1728395061728392E-3</v>
      </c>
      <c r="Y652" s="19">
        <f t="shared" si="629"/>
        <v>2003</v>
      </c>
      <c r="Z652">
        <v>162</v>
      </c>
      <c r="AA652">
        <v>120</v>
      </c>
      <c r="AB652">
        <v>110</v>
      </c>
      <c r="AC652">
        <v>3</v>
      </c>
      <c r="AD652">
        <v>108</v>
      </c>
      <c r="AE652">
        <v>68</v>
      </c>
      <c r="AF652">
        <v>40</v>
      </c>
      <c r="AG652">
        <v>102</v>
      </c>
      <c r="AH652">
        <v>5</v>
      </c>
      <c r="AI652">
        <v>105</v>
      </c>
      <c r="AJ652">
        <v>6</v>
      </c>
      <c r="AK652">
        <v>107</v>
      </c>
      <c r="AL652">
        <v>4</v>
      </c>
      <c r="AM652">
        <v>108</v>
      </c>
      <c r="AN652">
        <v>3</v>
      </c>
      <c r="AO652">
        <v>110</v>
      </c>
      <c r="AP652">
        <v>1</v>
      </c>
      <c r="AQ652">
        <v>110</v>
      </c>
      <c r="AR652">
        <v>1</v>
      </c>
      <c r="AU652" s="4">
        <f t="shared" si="634"/>
        <v>2003</v>
      </c>
      <c r="AV652">
        <f t="shared" si="630"/>
        <v>162</v>
      </c>
      <c r="AW652">
        <f t="shared" si="630"/>
        <v>120</v>
      </c>
      <c r="AX652">
        <f t="shared" si="630"/>
        <v>110</v>
      </c>
      <c r="AY652">
        <f t="shared" si="630"/>
        <v>3</v>
      </c>
      <c r="AZ652">
        <f t="shared" si="630"/>
        <v>108</v>
      </c>
      <c r="BA652">
        <f t="shared" si="630"/>
        <v>68</v>
      </c>
      <c r="BB652">
        <f t="shared" si="630"/>
        <v>40</v>
      </c>
      <c r="BC652">
        <f t="shared" si="630"/>
        <v>102</v>
      </c>
      <c r="BD652">
        <f t="shared" si="630"/>
        <v>5</v>
      </c>
      <c r="BE652">
        <f t="shared" si="630"/>
        <v>105</v>
      </c>
      <c r="BF652">
        <f t="shared" si="631"/>
        <v>6</v>
      </c>
      <c r="BG652">
        <f t="shared" si="631"/>
        <v>107</v>
      </c>
      <c r="BH652">
        <f t="shared" si="631"/>
        <v>4</v>
      </c>
      <c r="BI652">
        <f t="shared" si="631"/>
        <v>108</v>
      </c>
      <c r="BJ652">
        <f t="shared" si="631"/>
        <v>3</v>
      </c>
      <c r="BK652">
        <f t="shared" si="631"/>
        <v>110</v>
      </c>
      <c r="BL652">
        <f t="shared" si="631"/>
        <v>1</v>
      </c>
      <c r="BM652">
        <f t="shared" si="631"/>
        <v>110</v>
      </c>
      <c r="BN652">
        <f t="shared" si="631"/>
        <v>1</v>
      </c>
    </row>
    <row r="653" spans="1:66" x14ac:dyDescent="0.2">
      <c r="A653" s="12">
        <f t="shared" ref="A653:A671" si="635">+A652+1</f>
        <v>2004</v>
      </c>
      <c r="B653" s="13">
        <f t="shared" si="612"/>
        <v>151</v>
      </c>
      <c r="C653" s="14">
        <v>25.2</v>
      </c>
      <c r="D653" s="15">
        <v>1158</v>
      </c>
      <c r="E653" s="16">
        <f t="shared" si="613"/>
        <v>0.86754966887417218</v>
      </c>
      <c r="F653" s="16">
        <f t="shared" si="614"/>
        <v>0.74172185430463577</v>
      </c>
      <c r="G653" s="16">
        <f t="shared" si="632"/>
        <v>3.3112582781456956E-2</v>
      </c>
      <c r="H653" s="16">
        <f t="shared" si="633"/>
        <v>0.72185430463576161</v>
      </c>
      <c r="I653" s="16">
        <f t="shared" si="615"/>
        <v>0.49668874172185429</v>
      </c>
      <c r="J653" s="17">
        <f t="shared" si="616"/>
        <v>0.19867549668874171</v>
      </c>
      <c r="K653" s="16">
        <f t="shared" si="617"/>
        <v>0.6887417218543046</v>
      </c>
      <c r="L653" s="16">
        <f t="shared" si="618"/>
        <v>1.3245033112582781E-2</v>
      </c>
      <c r="M653" s="16">
        <f t="shared" si="619"/>
        <v>0.71523178807947019</v>
      </c>
      <c r="N653" s="16">
        <f t="shared" si="620"/>
        <v>0</v>
      </c>
      <c r="O653" s="16">
        <f t="shared" si="621"/>
        <v>0.71523178807947019</v>
      </c>
      <c r="P653" s="16">
        <f t="shared" si="622"/>
        <v>6.6225165562913907E-3</v>
      </c>
      <c r="Q653" s="16">
        <f t="shared" si="623"/>
        <v>0.72185430463576161</v>
      </c>
      <c r="R653" s="16">
        <f t="shared" si="624"/>
        <v>1.3245033112582781E-2</v>
      </c>
      <c r="S653" s="16">
        <f t="shared" si="625"/>
        <v>0.72847682119205293</v>
      </c>
      <c r="T653" s="16">
        <f t="shared" si="626"/>
        <v>1.3245033112582781E-2</v>
      </c>
      <c r="U653" s="18">
        <f t="shared" si="627"/>
        <v>0.73509933774834435</v>
      </c>
      <c r="V653" s="18">
        <f t="shared" si="628"/>
        <v>1.3245033112582781E-2</v>
      </c>
      <c r="Y653" s="19">
        <f t="shared" si="629"/>
        <v>2004</v>
      </c>
      <c r="Z653">
        <v>151</v>
      </c>
      <c r="AA653">
        <v>131</v>
      </c>
      <c r="AB653">
        <v>112</v>
      </c>
      <c r="AC653">
        <v>5</v>
      </c>
      <c r="AD653">
        <v>109</v>
      </c>
      <c r="AE653">
        <v>75</v>
      </c>
      <c r="AF653">
        <v>30</v>
      </c>
      <c r="AG653">
        <v>104</v>
      </c>
      <c r="AH653">
        <v>2</v>
      </c>
      <c r="AI653">
        <v>108</v>
      </c>
      <c r="AJ653">
        <v>0</v>
      </c>
      <c r="AK653">
        <v>108</v>
      </c>
      <c r="AL653">
        <v>1</v>
      </c>
      <c r="AM653">
        <v>109</v>
      </c>
      <c r="AN653">
        <v>2</v>
      </c>
      <c r="AO653">
        <v>110</v>
      </c>
      <c r="AP653">
        <v>2</v>
      </c>
      <c r="AQ653">
        <v>111</v>
      </c>
      <c r="AR653">
        <v>2</v>
      </c>
      <c r="AU653" s="4">
        <f t="shared" si="634"/>
        <v>2004</v>
      </c>
      <c r="AV653">
        <f t="shared" si="630"/>
        <v>151</v>
      </c>
      <c r="AW653">
        <f t="shared" si="630"/>
        <v>131</v>
      </c>
      <c r="AX653">
        <f t="shared" si="630"/>
        <v>112</v>
      </c>
      <c r="AY653">
        <f t="shared" si="630"/>
        <v>5</v>
      </c>
      <c r="AZ653">
        <f t="shared" si="630"/>
        <v>109</v>
      </c>
      <c r="BA653">
        <f t="shared" si="630"/>
        <v>75</v>
      </c>
      <c r="BB653">
        <f t="shared" si="630"/>
        <v>30</v>
      </c>
      <c r="BC653">
        <f t="shared" si="630"/>
        <v>104</v>
      </c>
      <c r="BD653">
        <f t="shared" si="630"/>
        <v>2</v>
      </c>
      <c r="BE653">
        <f t="shared" si="630"/>
        <v>108</v>
      </c>
      <c r="BF653">
        <f t="shared" si="631"/>
        <v>0</v>
      </c>
      <c r="BG653">
        <f t="shared" si="631"/>
        <v>108</v>
      </c>
      <c r="BH653">
        <f t="shared" si="631"/>
        <v>1</v>
      </c>
      <c r="BI653">
        <f t="shared" si="631"/>
        <v>109</v>
      </c>
      <c r="BJ653">
        <f t="shared" si="631"/>
        <v>2</v>
      </c>
      <c r="BK653">
        <f t="shared" si="631"/>
        <v>110</v>
      </c>
      <c r="BL653">
        <f t="shared" si="631"/>
        <v>2</v>
      </c>
      <c r="BM653">
        <f t="shared" si="631"/>
        <v>111</v>
      </c>
      <c r="BN653">
        <f t="shared" si="631"/>
        <v>2</v>
      </c>
    </row>
    <row r="654" spans="1:66" x14ac:dyDescent="0.2">
      <c r="A654" s="12">
        <f t="shared" si="635"/>
        <v>2005</v>
      </c>
      <c r="B654" s="13">
        <f t="shared" si="612"/>
        <v>162</v>
      </c>
      <c r="C654" s="14">
        <v>25.6</v>
      </c>
      <c r="D654" s="15">
        <v>1187</v>
      </c>
      <c r="E654" s="16">
        <f t="shared" si="613"/>
        <v>0.83333333333333337</v>
      </c>
      <c r="F654" s="16">
        <f t="shared" si="614"/>
        <v>0.76543209876543206</v>
      </c>
      <c r="G654" s="16">
        <f t="shared" si="632"/>
        <v>6.1728395061728392E-3</v>
      </c>
      <c r="H654" s="16">
        <f t="shared" si="633"/>
        <v>0.76543209876543206</v>
      </c>
      <c r="I654" s="16">
        <f t="shared" si="615"/>
        <v>0.48765432098765432</v>
      </c>
      <c r="J654" s="16">
        <f t="shared" si="616"/>
        <v>0.24691358024691357</v>
      </c>
      <c r="K654" s="16">
        <f t="shared" si="617"/>
        <v>0.67901234567901236</v>
      </c>
      <c r="L654" s="16">
        <f t="shared" si="618"/>
        <v>4.9382716049382713E-2</v>
      </c>
      <c r="M654" s="16">
        <f t="shared" si="619"/>
        <v>0.72222222222222221</v>
      </c>
      <c r="N654" s="16">
        <f t="shared" si="620"/>
        <v>1.8518518518518517E-2</v>
      </c>
      <c r="O654" s="16">
        <f t="shared" si="621"/>
        <v>0.72839506172839508</v>
      </c>
      <c r="P654" s="16">
        <f t="shared" si="622"/>
        <v>2.4691358024691357E-2</v>
      </c>
      <c r="Q654" s="16">
        <f t="shared" si="623"/>
        <v>0.74691358024691357</v>
      </c>
      <c r="R654" s="16">
        <f t="shared" si="624"/>
        <v>1.2345679012345678E-2</v>
      </c>
      <c r="S654" s="16">
        <f t="shared" si="625"/>
        <v>0.74691358024691357</v>
      </c>
      <c r="T654" s="16">
        <f t="shared" si="626"/>
        <v>1.2345679012345678E-2</v>
      </c>
      <c r="U654" s="18">
        <f t="shared" si="627"/>
        <v>0.7592592592592593</v>
      </c>
      <c r="V654" s="18">
        <f t="shared" si="628"/>
        <v>0</v>
      </c>
      <c r="Y654" s="19">
        <f t="shared" si="629"/>
        <v>2005</v>
      </c>
      <c r="Z654">
        <v>162</v>
      </c>
      <c r="AA654">
        <v>135</v>
      </c>
      <c r="AB654">
        <v>124</v>
      </c>
      <c r="AC654">
        <v>1</v>
      </c>
      <c r="AD654">
        <v>124</v>
      </c>
      <c r="AE654">
        <v>79</v>
      </c>
      <c r="AF654">
        <v>40</v>
      </c>
      <c r="AG654">
        <v>110</v>
      </c>
      <c r="AH654">
        <v>8</v>
      </c>
      <c r="AI654">
        <v>117</v>
      </c>
      <c r="AJ654">
        <v>3</v>
      </c>
      <c r="AK654">
        <v>118</v>
      </c>
      <c r="AL654">
        <v>4</v>
      </c>
      <c r="AM654">
        <v>121</v>
      </c>
      <c r="AN654">
        <v>2</v>
      </c>
      <c r="AO654">
        <v>121</v>
      </c>
      <c r="AP654">
        <v>2</v>
      </c>
      <c r="AQ654">
        <v>123</v>
      </c>
      <c r="AR654">
        <v>0</v>
      </c>
      <c r="AU654" s="4">
        <f t="shared" si="634"/>
        <v>2005</v>
      </c>
      <c r="AV654">
        <f t="shared" si="630"/>
        <v>162</v>
      </c>
      <c r="AW654">
        <f t="shared" si="630"/>
        <v>135</v>
      </c>
      <c r="AX654">
        <f t="shared" si="630"/>
        <v>124</v>
      </c>
      <c r="AY654">
        <f t="shared" si="630"/>
        <v>1</v>
      </c>
      <c r="AZ654">
        <f t="shared" si="630"/>
        <v>124</v>
      </c>
      <c r="BA654">
        <f t="shared" si="630"/>
        <v>79</v>
      </c>
      <c r="BB654">
        <f t="shared" si="630"/>
        <v>40</v>
      </c>
      <c r="BC654">
        <f t="shared" si="630"/>
        <v>110</v>
      </c>
      <c r="BD654">
        <f t="shared" si="630"/>
        <v>8</v>
      </c>
      <c r="BE654">
        <f t="shared" si="630"/>
        <v>117</v>
      </c>
      <c r="BF654">
        <f t="shared" si="631"/>
        <v>3</v>
      </c>
      <c r="BG654">
        <f t="shared" si="631"/>
        <v>118</v>
      </c>
      <c r="BH654">
        <f t="shared" si="631"/>
        <v>4</v>
      </c>
      <c r="BI654">
        <f t="shared" si="631"/>
        <v>121</v>
      </c>
      <c r="BJ654">
        <f t="shared" si="631"/>
        <v>2</v>
      </c>
      <c r="BK654">
        <f t="shared" si="631"/>
        <v>121</v>
      </c>
      <c r="BL654">
        <f t="shared" si="631"/>
        <v>2</v>
      </c>
      <c r="BM654">
        <f t="shared" si="631"/>
        <v>123</v>
      </c>
      <c r="BN654">
        <f t="shared" si="631"/>
        <v>0</v>
      </c>
    </row>
    <row r="655" spans="1:66" x14ac:dyDescent="0.2">
      <c r="A655" s="12">
        <f t="shared" si="635"/>
        <v>2006</v>
      </c>
      <c r="B655" s="13">
        <f t="shared" si="612"/>
        <v>136</v>
      </c>
      <c r="C655" s="14">
        <v>26.1</v>
      </c>
      <c r="D655" s="15">
        <v>1212</v>
      </c>
      <c r="E655" s="16">
        <f t="shared" si="613"/>
        <v>0.8529411764705882</v>
      </c>
      <c r="F655" s="16">
        <f t="shared" si="614"/>
        <v>0.76470588235294112</v>
      </c>
      <c r="G655" s="16">
        <f t="shared" si="632"/>
        <v>2.9411764705882353E-2</v>
      </c>
      <c r="H655" s="16">
        <f t="shared" si="633"/>
        <v>0.70588235294117652</v>
      </c>
      <c r="I655" s="16">
        <f t="shared" si="615"/>
        <v>0.45588235294117646</v>
      </c>
      <c r="J655" s="16">
        <f t="shared" si="616"/>
        <v>0.25735294117647056</v>
      </c>
      <c r="K655" s="16">
        <f t="shared" si="617"/>
        <v>0.66911764705882348</v>
      </c>
      <c r="L655" s="16">
        <f t="shared" si="618"/>
        <v>5.1470588235294115E-2</v>
      </c>
      <c r="M655" s="16">
        <f t="shared" si="619"/>
        <v>0.69852941176470584</v>
      </c>
      <c r="N655" s="16">
        <f t="shared" si="620"/>
        <v>1.4705882352941176E-2</v>
      </c>
      <c r="O655" s="16">
        <f t="shared" si="621"/>
        <v>0.70588235294117652</v>
      </c>
      <c r="P655" s="16">
        <f t="shared" si="622"/>
        <v>7.3529411764705881E-3</v>
      </c>
      <c r="Q655" s="16">
        <f t="shared" si="623"/>
        <v>0.72058823529411764</v>
      </c>
      <c r="R655" s="16">
        <f t="shared" si="624"/>
        <v>0</v>
      </c>
      <c r="S655" s="16">
        <f t="shared" si="625"/>
        <v>0.7279411764705882</v>
      </c>
      <c r="T655" s="16">
        <f t="shared" si="626"/>
        <v>0</v>
      </c>
      <c r="U655" s="18">
        <f t="shared" si="627"/>
        <v>0.7279411764705882</v>
      </c>
      <c r="V655" s="18">
        <f t="shared" si="628"/>
        <v>0</v>
      </c>
      <c r="Y655" s="19">
        <f t="shared" si="629"/>
        <v>2006</v>
      </c>
      <c r="Z655">
        <v>136</v>
      </c>
      <c r="AA655">
        <v>116</v>
      </c>
      <c r="AB655">
        <v>104</v>
      </c>
      <c r="AC655">
        <v>4</v>
      </c>
      <c r="AD655">
        <v>96</v>
      </c>
      <c r="AE655">
        <v>62</v>
      </c>
      <c r="AF655">
        <v>35</v>
      </c>
      <c r="AG655">
        <v>91</v>
      </c>
      <c r="AH655">
        <v>7</v>
      </c>
      <c r="AI655">
        <v>95</v>
      </c>
      <c r="AJ655">
        <v>2</v>
      </c>
      <c r="AK655">
        <v>96</v>
      </c>
      <c r="AL655">
        <v>1</v>
      </c>
      <c r="AM655">
        <v>98</v>
      </c>
      <c r="AN655">
        <v>0</v>
      </c>
      <c r="AO655">
        <v>99</v>
      </c>
      <c r="AP655">
        <v>0</v>
      </c>
      <c r="AQ655">
        <v>99</v>
      </c>
      <c r="AR655">
        <v>0</v>
      </c>
      <c r="AU655" s="4">
        <f t="shared" si="634"/>
        <v>2006</v>
      </c>
      <c r="AV655">
        <f t="shared" si="630"/>
        <v>136</v>
      </c>
      <c r="AW655">
        <f t="shared" si="630"/>
        <v>116</v>
      </c>
      <c r="AX655">
        <f t="shared" si="630"/>
        <v>104</v>
      </c>
      <c r="AY655">
        <f t="shared" si="630"/>
        <v>4</v>
      </c>
      <c r="AZ655">
        <f t="shared" si="630"/>
        <v>96</v>
      </c>
      <c r="BA655">
        <f t="shared" si="630"/>
        <v>62</v>
      </c>
      <c r="BB655">
        <f t="shared" si="630"/>
        <v>35</v>
      </c>
      <c r="BC655">
        <f t="shared" si="630"/>
        <v>91</v>
      </c>
      <c r="BD655">
        <f t="shared" si="630"/>
        <v>7</v>
      </c>
      <c r="BE655">
        <f t="shared" si="630"/>
        <v>95</v>
      </c>
      <c r="BF655">
        <f t="shared" si="631"/>
        <v>2</v>
      </c>
      <c r="BG655">
        <f t="shared" si="631"/>
        <v>96</v>
      </c>
      <c r="BH655">
        <f t="shared" si="631"/>
        <v>1</v>
      </c>
      <c r="BI655">
        <f t="shared" si="631"/>
        <v>98</v>
      </c>
      <c r="BJ655">
        <f t="shared" si="631"/>
        <v>0</v>
      </c>
      <c r="BK655">
        <f t="shared" si="631"/>
        <v>99</v>
      </c>
      <c r="BL655">
        <f t="shared" si="631"/>
        <v>0</v>
      </c>
      <c r="BM655">
        <f t="shared" si="631"/>
        <v>99</v>
      </c>
      <c r="BN655">
        <f t="shared" si="631"/>
        <v>0</v>
      </c>
    </row>
    <row r="656" spans="1:66" x14ac:dyDescent="0.2">
      <c r="A656" s="12">
        <f t="shared" si="635"/>
        <v>2007</v>
      </c>
      <c r="B656" s="13">
        <f t="shared" si="612"/>
        <v>179</v>
      </c>
      <c r="C656" s="14">
        <v>25.1</v>
      </c>
      <c r="D656" s="15">
        <v>1126</v>
      </c>
      <c r="E656" s="16">
        <f t="shared" si="613"/>
        <v>0.84916201117318435</v>
      </c>
      <c r="F656" s="16">
        <f t="shared" si="614"/>
        <v>0.76536312849162014</v>
      </c>
      <c r="G656" s="16">
        <f t="shared" si="632"/>
        <v>2.7932960893854747E-2</v>
      </c>
      <c r="H656" s="16">
        <f t="shared" si="633"/>
        <v>0.68715083798882681</v>
      </c>
      <c r="I656" s="16">
        <f t="shared" si="615"/>
        <v>0.43016759776536312</v>
      </c>
      <c r="J656" s="16">
        <f t="shared" si="616"/>
        <v>0.24581005586592178</v>
      </c>
      <c r="K656" s="16">
        <f t="shared" si="617"/>
        <v>0.63128491620111726</v>
      </c>
      <c r="L656" s="16">
        <f t="shared" si="618"/>
        <v>6.7039106145251395E-2</v>
      </c>
      <c r="M656" s="16">
        <f t="shared" si="619"/>
        <v>0.6983240223463687</v>
      </c>
      <c r="N656" s="16">
        <f t="shared" si="620"/>
        <v>1.6759776536312849E-2</v>
      </c>
      <c r="O656" s="16">
        <f t="shared" si="621"/>
        <v>0.70949720670391059</v>
      </c>
      <c r="P656" s="16">
        <f t="shared" si="622"/>
        <v>0</v>
      </c>
      <c r="Q656" s="16">
        <f t="shared" si="623"/>
        <v>0.70949720670391059</v>
      </c>
      <c r="R656" s="16">
        <f t="shared" si="624"/>
        <v>0</v>
      </c>
      <c r="S656" s="16">
        <f t="shared" si="625"/>
        <v>0.70949720670391059</v>
      </c>
      <c r="T656" s="16">
        <f t="shared" si="626"/>
        <v>0</v>
      </c>
      <c r="U656" s="18">
        <f t="shared" si="627"/>
        <v>0.70949720670391059</v>
      </c>
      <c r="V656" s="18">
        <f t="shared" si="628"/>
        <v>0</v>
      </c>
      <c r="Y656" s="19">
        <f t="shared" si="629"/>
        <v>2007</v>
      </c>
      <c r="Z656">
        <v>179</v>
      </c>
      <c r="AA656">
        <v>152</v>
      </c>
      <c r="AB656">
        <v>137</v>
      </c>
      <c r="AC656">
        <v>5</v>
      </c>
      <c r="AD656">
        <v>123</v>
      </c>
      <c r="AE656">
        <v>77</v>
      </c>
      <c r="AF656">
        <v>44</v>
      </c>
      <c r="AG656">
        <v>113</v>
      </c>
      <c r="AH656">
        <v>12</v>
      </c>
      <c r="AI656">
        <v>125</v>
      </c>
      <c r="AJ656">
        <v>3</v>
      </c>
      <c r="AK656">
        <v>127</v>
      </c>
      <c r="AL656">
        <v>0</v>
      </c>
      <c r="AM656">
        <v>127</v>
      </c>
      <c r="AN656">
        <v>0</v>
      </c>
      <c r="AO656">
        <v>127</v>
      </c>
      <c r="AP656">
        <v>0</v>
      </c>
      <c r="AQ656">
        <v>127</v>
      </c>
      <c r="AR656">
        <v>0</v>
      </c>
      <c r="AU656" s="4">
        <f t="shared" si="634"/>
        <v>2007</v>
      </c>
      <c r="AV656">
        <f t="shared" si="630"/>
        <v>179</v>
      </c>
      <c r="AW656">
        <f t="shared" si="630"/>
        <v>152</v>
      </c>
      <c r="AX656">
        <f t="shared" si="630"/>
        <v>137</v>
      </c>
      <c r="AY656">
        <f t="shared" si="630"/>
        <v>5</v>
      </c>
      <c r="AZ656">
        <f t="shared" si="630"/>
        <v>123</v>
      </c>
      <c r="BA656">
        <f t="shared" si="630"/>
        <v>77</v>
      </c>
      <c r="BB656">
        <f t="shared" si="630"/>
        <v>44</v>
      </c>
      <c r="BC656">
        <f t="shared" si="630"/>
        <v>113</v>
      </c>
      <c r="BD656">
        <f t="shared" si="630"/>
        <v>12</v>
      </c>
      <c r="BE656">
        <f t="shared" si="630"/>
        <v>125</v>
      </c>
      <c r="BF656">
        <f t="shared" si="631"/>
        <v>3</v>
      </c>
      <c r="BG656">
        <f t="shared" si="631"/>
        <v>127</v>
      </c>
      <c r="BH656">
        <f t="shared" si="631"/>
        <v>0</v>
      </c>
      <c r="BI656">
        <f t="shared" si="631"/>
        <v>127</v>
      </c>
      <c r="BJ656">
        <f t="shared" si="631"/>
        <v>0</v>
      </c>
      <c r="BK656">
        <f t="shared" si="631"/>
        <v>127</v>
      </c>
      <c r="BL656">
        <f t="shared" si="631"/>
        <v>0</v>
      </c>
      <c r="BM656">
        <f t="shared" si="631"/>
        <v>127</v>
      </c>
      <c r="BN656">
        <f t="shared" si="631"/>
        <v>0</v>
      </c>
    </row>
    <row r="657" spans="1:66" x14ac:dyDescent="0.2">
      <c r="A657" s="12">
        <f t="shared" si="635"/>
        <v>2008</v>
      </c>
      <c r="B657" s="13">
        <f t="shared" si="612"/>
        <v>104</v>
      </c>
      <c r="C657" s="14">
        <v>26.3</v>
      </c>
      <c r="D657" s="15">
        <v>1174</v>
      </c>
      <c r="E657" s="16">
        <f t="shared" si="613"/>
        <v>0.86538461538461542</v>
      </c>
      <c r="F657" s="16">
        <f t="shared" si="614"/>
        <v>0.81730769230769229</v>
      </c>
      <c r="G657" s="16">
        <f t="shared" si="632"/>
        <v>6.7307692307692304E-2</v>
      </c>
      <c r="H657" s="16">
        <f t="shared" si="633"/>
        <v>0.72115384615384615</v>
      </c>
      <c r="I657" s="16">
        <f t="shared" si="615"/>
        <v>0.59615384615384615</v>
      </c>
      <c r="J657" s="16">
        <f t="shared" si="616"/>
        <v>0.15384615384615385</v>
      </c>
      <c r="K657" s="16">
        <f t="shared" si="617"/>
        <v>0.73076923076923073</v>
      </c>
      <c r="L657" s="16">
        <f t="shared" si="618"/>
        <v>3.8461538461538464E-2</v>
      </c>
      <c r="M657" s="16">
        <f t="shared" si="619"/>
        <v>0.75961538461538458</v>
      </c>
      <c r="N657" s="16">
        <f t="shared" si="620"/>
        <v>9.6153846153846159E-3</v>
      </c>
      <c r="O657" s="16">
        <f t="shared" si="621"/>
        <v>0.76923076923076927</v>
      </c>
      <c r="P657" s="16">
        <f t="shared" si="622"/>
        <v>0</v>
      </c>
      <c r="Q657" s="16">
        <f t="shared" si="623"/>
        <v>0.76923076923076927</v>
      </c>
      <c r="R657" s="16">
        <f t="shared" si="624"/>
        <v>0</v>
      </c>
      <c r="S657" s="16">
        <f t="shared" si="625"/>
        <v>0.76923076923076927</v>
      </c>
      <c r="T657" s="16">
        <f t="shared" si="626"/>
        <v>0</v>
      </c>
      <c r="U657" s="18">
        <f t="shared" si="627"/>
        <v>0.76923076923076927</v>
      </c>
      <c r="V657" s="18">
        <f t="shared" si="628"/>
        <v>0</v>
      </c>
      <c r="Y657" s="19">
        <f t="shared" si="629"/>
        <v>2008</v>
      </c>
      <c r="Z657">
        <v>104</v>
      </c>
      <c r="AA657">
        <v>90</v>
      </c>
      <c r="AB657">
        <v>85</v>
      </c>
      <c r="AC657">
        <v>7</v>
      </c>
      <c r="AD657">
        <v>75</v>
      </c>
      <c r="AE657">
        <v>62</v>
      </c>
      <c r="AF657">
        <v>16</v>
      </c>
      <c r="AG657">
        <v>76</v>
      </c>
      <c r="AH657">
        <v>4</v>
      </c>
      <c r="AI657">
        <v>79</v>
      </c>
      <c r="AJ657">
        <v>1</v>
      </c>
      <c r="AK657">
        <v>80</v>
      </c>
      <c r="AL657">
        <v>0</v>
      </c>
      <c r="AM657">
        <v>80</v>
      </c>
      <c r="AN657">
        <v>0</v>
      </c>
      <c r="AO657">
        <v>80</v>
      </c>
      <c r="AP657">
        <v>0</v>
      </c>
      <c r="AQ657">
        <v>80</v>
      </c>
      <c r="AR657">
        <v>0</v>
      </c>
      <c r="AU657" s="4">
        <f t="shared" si="634"/>
        <v>2008</v>
      </c>
      <c r="AV657">
        <f t="shared" ref="AV657:AV666" si="636">Z19-Z579-Z618</f>
        <v>104</v>
      </c>
      <c r="AW657">
        <f t="shared" ref="AW657:AW666" si="637">AA19-AA579-AA618</f>
        <v>90</v>
      </c>
      <c r="AX657">
        <f t="shared" ref="AX657:AX666" si="638">AB19-AB579-AB618</f>
        <v>85</v>
      </c>
      <c r="AY657">
        <f t="shared" ref="AY657:AY666" si="639">AC19-AC579-AC618</f>
        <v>7</v>
      </c>
      <c r="AZ657">
        <f t="shared" ref="AZ657:AZ666" si="640">AD19-AD579-AD618</f>
        <v>75</v>
      </c>
      <c r="BA657">
        <f t="shared" ref="BA657:BA666" si="641">AE19-AE579-AE618</f>
        <v>62</v>
      </c>
      <c r="BB657">
        <f t="shared" ref="BB657:BB666" si="642">AF19-AF579-AF618</f>
        <v>16</v>
      </c>
      <c r="BC657">
        <f t="shared" ref="BC657:BN657" si="643">AG19-AG579-AG618</f>
        <v>76</v>
      </c>
      <c r="BD657">
        <f t="shared" si="643"/>
        <v>4</v>
      </c>
      <c r="BE657">
        <f t="shared" si="643"/>
        <v>79</v>
      </c>
      <c r="BF657">
        <f t="shared" si="643"/>
        <v>1</v>
      </c>
      <c r="BG657">
        <f t="shared" si="643"/>
        <v>80</v>
      </c>
      <c r="BH657">
        <f t="shared" si="643"/>
        <v>0</v>
      </c>
      <c r="BI657">
        <f t="shared" si="643"/>
        <v>80</v>
      </c>
      <c r="BJ657">
        <f t="shared" si="643"/>
        <v>0</v>
      </c>
      <c r="BK657">
        <f t="shared" si="643"/>
        <v>80</v>
      </c>
      <c r="BL657">
        <f t="shared" si="643"/>
        <v>0</v>
      </c>
      <c r="BM657">
        <f t="shared" si="643"/>
        <v>80</v>
      </c>
      <c r="BN657">
        <f t="shared" si="643"/>
        <v>0</v>
      </c>
    </row>
    <row r="658" spans="1:66" x14ac:dyDescent="0.2">
      <c r="A658" s="12">
        <f t="shared" si="635"/>
        <v>2009</v>
      </c>
      <c r="B658" s="13">
        <f t="shared" si="612"/>
        <v>186</v>
      </c>
      <c r="C658" s="14">
        <v>26.6</v>
      </c>
      <c r="D658" s="15">
        <v>1204</v>
      </c>
      <c r="E658" s="16">
        <f t="shared" si="613"/>
        <v>0.86021505376344087</v>
      </c>
      <c r="F658" s="16">
        <f t="shared" si="614"/>
        <v>0.79032258064516125</v>
      </c>
      <c r="G658" s="16">
        <f t="shared" si="632"/>
        <v>4.3010752688172046E-2</v>
      </c>
      <c r="H658" s="16">
        <f t="shared" si="633"/>
        <v>0.73118279569892475</v>
      </c>
      <c r="I658" s="16">
        <f t="shared" si="615"/>
        <v>0.58064516129032262</v>
      </c>
      <c r="J658" s="16">
        <f t="shared" si="616"/>
        <v>0.16129032258064516</v>
      </c>
      <c r="K658" s="16">
        <f t="shared" si="617"/>
        <v>0.72580645161290325</v>
      </c>
      <c r="L658" s="16">
        <f t="shared" si="618"/>
        <v>2.6881720430107527E-2</v>
      </c>
      <c r="M658" s="16">
        <f t="shared" si="619"/>
        <v>0.75268817204301075</v>
      </c>
      <c r="N658" s="16">
        <f t="shared" si="620"/>
        <v>1.0752688172043012E-2</v>
      </c>
      <c r="O658" s="16">
        <f t="shared" si="621"/>
        <v>0.75268817204301075</v>
      </c>
      <c r="P658" s="16">
        <f t="shared" si="622"/>
        <v>5.3763440860215058E-3</v>
      </c>
      <c r="Q658" s="16">
        <f t="shared" si="623"/>
        <v>0.75268817204301075</v>
      </c>
      <c r="R658" s="16">
        <f t="shared" si="624"/>
        <v>5.3763440860215058E-3</v>
      </c>
      <c r="S658" s="16">
        <f t="shared" si="625"/>
        <v>0.75268817204301075</v>
      </c>
      <c r="T658" s="16">
        <f t="shared" si="626"/>
        <v>5.3763440860215058E-3</v>
      </c>
      <c r="U658" s="18">
        <f t="shared" si="627"/>
        <v>0.75268817204301075</v>
      </c>
      <c r="V658" s="18">
        <f t="shared" si="628"/>
        <v>0</v>
      </c>
      <c r="Y658" s="19">
        <f t="shared" si="629"/>
        <v>2009</v>
      </c>
      <c r="Z658">
        <v>186</v>
      </c>
      <c r="AA658">
        <v>160</v>
      </c>
      <c r="AB658">
        <v>147</v>
      </c>
      <c r="AC658">
        <v>8</v>
      </c>
      <c r="AD658">
        <v>136</v>
      </c>
      <c r="AE658">
        <v>108</v>
      </c>
      <c r="AF658">
        <v>30</v>
      </c>
      <c r="AG658">
        <v>135</v>
      </c>
      <c r="AH658">
        <v>5</v>
      </c>
      <c r="AI658">
        <v>140</v>
      </c>
      <c r="AJ658">
        <v>2</v>
      </c>
      <c r="AK658">
        <v>140</v>
      </c>
      <c r="AL658">
        <v>1</v>
      </c>
      <c r="AM658">
        <v>140</v>
      </c>
      <c r="AN658">
        <v>1</v>
      </c>
      <c r="AO658">
        <v>140</v>
      </c>
      <c r="AP658">
        <v>1</v>
      </c>
      <c r="AQ658">
        <v>140</v>
      </c>
      <c r="AR658">
        <v>0</v>
      </c>
      <c r="AU658" s="4">
        <f t="shared" si="634"/>
        <v>2009</v>
      </c>
      <c r="AV658">
        <f t="shared" si="636"/>
        <v>186</v>
      </c>
      <c r="AW658">
        <f t="shared" si="637"/>
        <v>160</v>
      </c>
      <c r="AX658">
        <f t="shared" si="638"/>
        <v>147</v>
      </c>
      <c r="AY658">
        <f t="shared" si="639"/>
        <v>8</v>
      </c>
      <c r="AZ658">
        <f t="shared" si="640"/>
        <v>136</v>
      </c>
      <c r="BA658">
        <f t="shared" si="641"/>
        <v>108</v>
      </c>
      <c r="BB658">
        <f t="shared" si="642"/>
        <v>30</v>
      </c>
      <c r="BC658">
        <f t="shared" ref="BC658:BN660" si="644">AG20-AG580-AG619</f>
        <v>135</v>
      </c>
      <c r="BD658">
        <f t="shared" si="644"/>
        <v>5</v>
      </c>
      <c r="BE658">
        <f t="shared" si="644"/>
        <v>140</v>
      </c>
      <c r="BF658">
        <f t="shared" si="644"/>
        <v>2</v>
      </c>
      <c r="BG658">
        <f t="shared" si="644"/>
        <v>140</v>
      </c>
      <c r="BH658">
        <f t="shared" si="644"/>
        <v>1</v>
      </c>
      <c r="BI658">
        <f t="shared" si="644"/>
        <v>140</v>
      </c>
      <c r="BJ658">
        <f t="shared" si="644"/>
        <v>1</v>
      </c>
      <c r="BK658">
        <f t="shared" si="644"/>
        <v>140</v>
      </c>
      <c r="BL658">
        <f t="shared" si="644"/>
        <v>1</v>
      </c>
      <c r="BM658">
        <f t="shared" si="644"/>
        <v>140</v>
      </c>
      <c r="BN658">
        <f t="shared" si="644"/>
        <v>0</v>
      </c>
    </row>
    <row r="659" spans="1:66" x14ac:dyDescent="0.2">
      <c r="A659" s="12">
        <f t="shared" si="635"/>
        <v>2010</v>
      </c>
      <c r="B659" s="13">
        <f t="shared" si="612"/>
        <v>181</v>
      </c>
      <c r="C659" s="14">
        <v>26.9</v>
      </c>
      <c r="D659" s="15">
        <v>1208</v>
      </c>
      <c r="E659" s="16">
        <f t="shared" si="613"/>
        <v>0.83425414364640882</v>
      </c>
      <c r="F659" s="16">
        <f t="shared" si="614"/>
        <v>0.71270718232044195</v>
      </c>
      <c r="G659" s="16">
        <f t="shared" si="632"/>
        <v>3.8674033149171269E-2</v>
      </c>
      <c r="H659" s="16">
        <f t="shared" si="633"/>
        <v>0.66850828729281764</v>
      </c>
      <c r="I659" s="16">
        <f t="shared" si="615"/>
        <v>0.50276243093922657</v>
      </c>
      <c r="J659" s="16">
        <f t="shared" si="616"/>
        <v>0.16022099447513813</v>
      </c>
      <c r="K659" s="16">
        <f t="shared" si="617"/>
        <v>0.60773480662983426</v>
      </c>
      <c r="L659" s="16">
        <f t="shared" si="618"/>
        <v>6.0773480662983423E-2</v>
      </c>
      <c r="M659" s="16">
        <f t="shared" si="619"/>
        <v>0.64640883977900554</v>
      </c>
      <c r="N659" s="16">
        <f t="shared" si="620"/>
        <v>3.3149171270718231E-2</v>
      </c>
      <c r="O659" s="16">
        <f t="shared" si="621"/>
        <v>0.66850828729281764</v>
      </c>
      <c r="P659" s="16">
        <f t="shared" si="622"/>
        <v>1.6574585635359115E-2</v>
      </c>
      <c r="Q659" s="16">
        <f t="shared" si="623"/>
        <v>0.67403314917127077</v>
      </c>
      <c r="R659" s="16">
        <f t="shared" si="624"/>
        <v>5.5248618784530384E-3</v>
      </c>
      <c r="S659" s="16">
        <f t="shared" si="625"/>
        <v>0.67403314917127077</v>
      </c>
      <c r="T659" s="16">
        <f t="shared" si="626"/>
        <v>5.5248618784530384E-3</v>
      </c>
      <c r="U659" s="18">
        <f t="shared" si="627"/>
        <v>0.6795580110497238</v>
      </c>
      <c r="V659" s="18">
        <f t="shared" si="628"/>
        <v>0</v>
      </c>
      <c r="Y659" s="19">
        <f t="shared" si="629"/>
        <v>2010</v>
      </c>
      <c r="Z659">
        <v>181</v>
      </c>
      <c r="AA659">
        <v>151</v>
      </c>
      <c r="AB659">
        <v>129</v>
      </c>
      <c r="AC659">
        <v>7</v>
      </c>
      <c r="AD659">
        <v>121</v>
      </c>
      <c r="AE659">
        <v>91</v>
      </c>
      <c r="AF659">
        <v>29</v>
      </c>
      <c r="AG659">
        <v>110</v>
      </c>
      <c r="AH659">
        <v>11</v>
      </c>
      <c r="AI659">
        <v>117</v>
      </c>
      <c r="AJ659">
        <v>6</v>
      </c>
      <c r="AK659">
        <v>121</v>
      </c>
      <c r="AL659">
        <v>3</v>
      </c>
      <c r="AM659">
        <v>122</v>
      </c>
      <c r="AN659">
        <v>1</v>
      </c>
      <c r="AO659">
        <v>122</v>
      </c>
      <c r="AP659">
        <v>1</v>
      </c>
      <c r="AQ659">
        <v>123</v>
      </c>
      <c r="AR659">
        <v>0</v>
      </c>
      <c r="AU659" s="4">
        <f t="shared" si="634"/>
        <v>2010</v>
      </c>
      <c r="AV659">
        <f t="shared" si="636"/>
        <v>181</v>
      </c>
      <c r="AW659">
        <f t="shared" si="637"/>
        <v>151</v>
      </c>
      <c r="AX659">
        <f t="shared" si="638"/>
        <v>129</v>
      </c>
      <c r="AY659">
        <f t="shared" si="639"/>
        <v>7</v>
      </c>
      <c r="AZ659">
        <f t="shared" si="640"/>
        <v>121</v>
      </c>
      <c r="BA659">
        <f t="shared" si="641"/>
        <v>91</v>
      </c>
      <c r="BB659">
        <f t="shared" si="642"/>
        <v>29</v>
      </c>
      <c r="BC659">
        <f t="shared" si="644"/>
        <v>110</v>
      </c>
      <c r="BD659">
        <f t="shared" si="644"/>
        <v>11</v>
      </c>
      <c r="BE659">
        <f t="shared" si="644"/>
        <v>117</v>
      </c>
      <c r="BF659">
        <f t="shared" si="644"/>
        <v>6</v>
      </c>
      <c r="BG659">
        <f t="shared" si="644"/>
        <v>121</v>
      </c>
      <c r="BH659">
        <f t="shared" si="644"/>
        <v>3</v>
      </c>
      <c r="BI659">
        <f t="shared" si="644"/>
        <v>122</v>
      </c>
      <c r="BJ659">
        <f t="shared" si="644"/>
        <v>1</v>
      </c>
      <c r="BK659">
        <f t="shared" si="644"/>
        <v>122</v>
      </c>
      <c r="BL659">
        <f t="shared" si="644"/>
        <v>1</v>
      </c>
      <c r="BM659">
        <f t="shared" si="644"/>
        <v>123</v>
      </c>
      <c r="BN659">
        <f t="shared" si="644"/>
        <v>0</v>
      </c>
    </row>
    <row r="660" spans="1:66" x14ac:dyDescent="0.2">
      <c r="A660" s="12">
        <f t="shared" si="635"/>
        <v>2011</v>
      </c>
      <c r="B660" s="13">
        <f t="shared" si="612"/>
        <v>164</v>
      </c>
      <c r="C660" s="14">
        <v>27.1</v>
      </c>
      <c r="D660" s="15">
        <v>1196</v>
      </c>
      <c r="E660" s="16">
        <f t="shared" si="613"/>
        <v>0.8597560975609756</v>
      </c>
      <c r="F660" s="16">
        <f t="shared" si="614"/>
        <v>0.75</v>
      </c>
      <c r="G660" s="16">
        <f t="shared" si="632"/>
        <v>5.4878048780487805E-2</v>
      </c>
      <c r="H660" s="16">
        <f t="shared" si="633"/>
        <v>0.70121951219512191</v>
      </c>
      <c r="I660" s="16">
        <f t="shared" si="615"/>
        <v>0.6402439024390244</v>
      </c>
      <c r="J660" s="16">
        <f t="shared" si="616"/>
        <v>0.10975609756097561</v>
      </c>
      <c r="K660" s="16">
        <f t="shared" si="617"/>
        <v>0.74390243902439024</v>
      </c>
      <c r="L660" s="16">
        <f t="shared" si="618"/>
        <v>3.048780487804878E-2</v>
      </c>
      <c r="M660" s="16">
        <f t="shared" si="619"/>
        <v>0.76219512195121952</v>
      </c>
      <c r="N660" s="16">
        <f t="shared" si="620"/>
        <v>6.0975609756097563E-3</v>
      </c>
      <c r="O660" s="16">
        <f t="shared" si="621"/>
        <v>0.76219512195121952</v>
      </c>
      <c r="P660" s="16">
        <f t="shared" si="622"/>
        <v>6.0975609756097563E-3</v>
      </c>
      <c r="Q660" s="16">
        <f t="shared" si="623"/>
        <v>0.76829268292682928</v>
      </c>
      <c r="R660" s="16">
        <f t="shared" si="624"/>
        <v>0</v>
      </c>
      <c r="S660" s="16">
        <f t="shared" si="625"/>
        <v>0.76829268292682928</v>
      </c>
      <c r="T660" s="16">
        <f t="shared" si="626"/>
        <v>0</v>
      </c>
      <c r="U660" s="18">
        <f t="shared" si="627"/>
        <v>0.76829268292682928</v>
      </c>
      <c r="V660" s="18">
        <f t="shared" si="628"/>
        <v>0</v>
      </c>
      <c r="Y660" s="19">
        <f t="shared" si="629"/>
        <v>2011</v>
      </c>
      <c r="Z660">
        <v>164</v>
      </c>
      <c r="AA660">
        <v>141</v>
      </c>
      <c r="AB660">
        <v>123</v>
      </c>
      <c r="AC660">
        <v>9</v>
      </c>
      <c r="AD660">
        <v>115</v>
      </c>
      <c r="AE660">
        <v>105</v>
      </c>
      <c r="AF660">
        <v>18</v>
      </c>
      <c r="AG660">
        <v>122</v>
      </c>
      <c r="AH660">
        <v>5</v>
      </c>
      <c r="AI660">
        <v>125</v>
      </c>
      <c r="AJ660">
        <v>1</v>
      </c>
      <c r="AK660">
        <v>125</v>
      </c>
      <c r="AL660">
        <v>1</v>
      </c>
      <c r="AM660">
        <v>126</v>
      </c>
      <c r="AN660">
        <v>0</v>
      </c>
      <c r="AO660">
        <v>126</v>
      </c>
      <c r="AP660">
        <v>0</v>
      </c>
      <c r="AQ660">
        <v>126</v>
      </c>
      <c r="AR660">
        <v>0</v>
      </c>
      <c r="AU660" s="4">
        <f t="shared" si="634"/>
        <v>2011</v>
      </c>
      <c r="AV660">
        <f t="shared" si="636"/>
        <v>164</v>
      </c>
      <c r="AW660">
        <f t="shared" si="637"/>
        <v>141</v>
      </c>
      <c r="AX660">
        <f t="shared" si="638"/>
        <v>123</v>
      </c>
      <c r="AY660">
        <f t="shared" si="639"/>
        <v>9</v>
      </c>
      <c r="AZ660">
        <f t="shared" si="640"/>
        <v>115</v>
      </c>
      <c r="BA660">
        <f t="shared" si="641"/>
        <v>105</v>
      </c>
      <c r="BB660">
        <f t="shared" si="642"/>
        <v>18</v>
      </c>
      <c r="BC660">
        <f t="shared" si="644"/>
        <v>122</v>
      </c>
      <c r="BD660">
        <f t="shared" si="644"/>
        <v>5</v>
      </c>
      <c r="BE660">
        <f t="shared" si="644"/>
        <v>125</v>
      </c>
      <c r="BF660">
        <f t="shared" si="644"/>
        <v>1</v>
      </c>
      <c r="BG660">
        <f t="shared" si="644"/>
        <v>125</v>
      </c>
      <c r="BH660">
        <f t="shared" si="644"/>
        <v>1</v>
      </c>
      <c r="BI660">
        <f t="shared" si="644"/>
        <v>126</v>
      </c>
      <c r="BJ660">
        <f t="shared" si="644"/>
        <v>0</v>
      </c>
      <c r="BK660">
        <f t="shared" si="644"/>
        <v>126</v>
      </c>
      <c r="BL660">
        <f t="shared" si="644"/>
        <v>0</v>
      </c>
      <c r="BM660">
        <f t="shared" si="644"/>
        <v>126</v>
      </c>
      <c r="BN660">
        <f t="shared" si="644"/>
        <v>0</v>
      </c>
    </row>
    <row r="661" spans="1:66" x14ac:dyDescent="0.2">
      <c r="A661" s="12">
        <f t="shared" si="635"/>
        <v>2012</v>
      </c>
      <c r="B661" s="13">
        <f t="shared" si="612"/>
        <v>118</v>
      </c>
      <c r="C661" s="14">
        <v>28</v>
      </c>
      <c r="D661" s="15">
        <v>1224</v>
      </c>
      <c r="E661" s="16">
        <f t="shared" si="613"/>
        <v>0.8728813559322034</v>
      </c>
      <c r="F661" s="16">
        <f t="shared" si="614"/>
        <v>0.79661016949152541</v>
      </c>
      <c r="G661" s="16">
        <f t="shared" si="632"/>
        <v>5.0847457627118647E-2</v>
      </c>
      <c r="H661" s="16">
        <f t="shared" si="633"/>
        <v>0.72033898305084743</v>
      </c>
      <c r="I661" s="16">
        <f t="shared" si="615"/>
        <v>0.55084745762711862</v>
      </c>
      <c r="J661" s="16">
        <f t="shared" si="616"/>
        <v>0.2288135593220339</v>
      </c>
      <c r="K661" s="16">
        <f t="shared" si="617"/>
        <v>0.77118644067796616</v>
      </c>
      <c r="L661" s="16">
        <f t="shared" si="618"/>
        <v>1.6949152542372881E-2</v>
      </c>
      <c r="M661" s="16">
        <f t="shared" si="619"/>
        <v>0.77966101694915257</v>
      </c>
      <c r="N661" s="16">
        <f t="shared" si="620"/>
        <v>1.6949152542372881E-2</v>
      </c>
      <c r="O661" s="16">
        <f t="shared" si="621"/>
        <v>0.77966101694915257</v>
      </c>
      <c r="P661" s="16">
        <f t="shared" si="622"/>
        <v>1.6949152542372881E-2</v>
      </c>
      <c r="Q661" s="16">
        <f t="shared" si="623"/>
        <v>0.78813559322033899</v>
      </c>
      <c r="R661" s="16">
        <f t="shared" si="624"/>
        <v>8.4745762711864406E-3</v>
      </c>
      <c r="S661" s="16">
        <f t="shared" si="625"/>
        <v>0.78813559322033899</v>
      </c>
      <c r="T661" s="16">
        <f t="shared" si="626"/>
        <v>8.4745762711864406E-3</v>
      </c>
      <c r="U661" s="18">
        <f t="shared" si="627"/>
        <v>0.79661016949152541</v>
      </c>
      <c r="V661" s="18">
        <f t="shared" si="628"/>
        <v>0</v>
      </c>
      <c r="Y661" s="19">
        <f t="shared" si="629"/>
        <v>2012</v>
      </c>
      <c r="Z661">
        <v>118</v>
      </c>
      <c r="AA661">
        <v>103</v>
      </c>
      <c r="AB661">
        <v>94</v>
      </c>
      <c r="AC661">
        <v>6</v>
      </c>
      <c r="AD661">
        <v>85</v>
      </c>
      <c r="AE661">
        <v>65</v>
      </c>
      <c r="AF661">
        <v>27</v>
      </c>
      <c r="AG661">
        <v>91</v>
      </c>
      <c r="AH661">
        <v>2</v>
      </c>
      <c r="AI661">
        <v>92</v>
      </c>
      <c r="AJ661">
        <v>2</v>
      </c>
      <c r="AK661">
        <v>92</v>
      </c>
      <c r="AL661">
        <v>2</v>
      </c>
      <c r="AM661">
        <v>93</v>
      </c>
      <c r="AN661">
        <v>1</v>
      </c>
      <c r="AO661">
        <v>93</v>
      </c>
      <c r="AP661">
        <v>1</v>
      </c>
      <c r="AQ661">
        <v>94</v>
      </c>
      <c r="AR661">
        <v>0</v>
      </c>
      <c r="AU661" s="4">
        <f t="shared" si="634"/>
        <v>2012</v>
      </c>
      <c r="AV661">
        <f t="shared" si="636"/>
        <v>118</v>
      </c>
      <c r="AW661">
        <f t="shared" si="637"/>
        <v>103</v>
      </c>
      <c r="AX661">
        <f t="shared" si="638"/>
        <v>94</v>
      </c>
      <c r="AY661">
        <f t="shared" si="639"/>
        <v>6</v>
      </c>
      <c r="AZ661">
        <f t="shared" si="640"/>
        <v>85</v>
      </c>
      <c r="BA661">
        <f t="shared" si="641"/>
        <v>65</v>
      </c>
      <c r="BB661">
        <f t="shared" si="642"/>
        <v>27</v>
      </c>
      <c r="BC661">
        <f t="shared" ref="BC661:BL661" si="645">AG23-AG583-AG622</f>
        <v>91</v>
      </c>
      <c r="BD661">
        <f t="shared" si="645"/>
        <v>2</v>
      </c>
      <c r="BE661">
        <f t="shared" si="645"/>
        <v>92</v>
      </c>
      <c r="BF661">
        <f t="shared" si="645"/>
        <v>2</v>
      </c>
      <c r="BG661">
        <f t="shared" si="645"/>
        <v>92</v>
      </c>
      <c r="BH661">
        <f t="shared" si="645"/>
        <v>2</v>
      </c>
      <c r="BI661">
        <f t="shared" si="645"/>
        <v>93</v>
      </c>
      <c r="BJ661">
        <f t="shared" si="645"/>
        <v>1</v>
      </c>
      <c r="BK661">
        <f t="shared" si="645"/>
        <v>93</v>
      </c>
      <c r="BL661">
        <f t="shared" si="645"/>
        <v>1</v>
      </c>
      <c r="BM661">
        <f t="shared" ref="BM661" si="646">AQ23-AQ583-AQ622</f>
        <v>94</v>
      </c>
      <c r="BN661">
        <f t="shared" ref="BN661" si="647">AR23-AR583-AR622</f>
        <v>0</v>
      </c>
    </row>
    <row r="662" spans="1:66" x14ac:dyDescent="0.2">
      <c r="A662" s="12">
        <f t="shared" si="635"/>
        <v>2013</v>
      </c>
      <c r="B662" s="13">
        <f t="shared" si="612"/>
        <v>148</v>
      </c>
      <c r="C662" s="14">
        <v>27.2</v>
      </c>
      <c r="D662" s="15">
        <v>1199</v>
      </c>
      <c r="E662" s="16">
        <f t="shared" si="613"/>
        <v>0.84459459459459463</v>
      </c>
      <c r="F662" s="16">
        <f t="shared" si="614"/>
        <v>0.81756756756756754</v>
      </c>
      <c r="G662" s="16">
        <f t="shared" si="632"/>
        <v>8.1081081081081086E-2</v>
      </c>
      <c r="H662" s="16">
        <f t="shared" si="633"/>
        <v>0.70270270270270274</v>
      </c>
      <c r="I662" s="16">
        <f t="shared" si="615"/>
        <v>0.6216216216216216</v>
      </c>
      <c r="J662" s="16">
        <f t="shared" si="616"/>
        <v>0.13513513513513514</v>
      </c>
      <c r="K662" s="16">
        <f t="shared" si="617"/>
        <v>0.72972972972972971</v>
      </c>
      <c r="L662" s="16">
        <f t="shared" si="618"/>
        <v>1.3513513513513514E-2</v>
      </c>
      <c r="M662" s="16">
        <f t="shared" si="619"/>
        <v>0.76351351351351349</v>
      </c>
      <c r="N662" s="16">
        <f t="shared" si="620"/>
        <v>0</v>
      </c>
      <c r="O662" s="16">
        <f t="shared" si="621"/>
        <v>0.77027027027027029</v>
      </c>
      <c r="P662" s="16">
        <f t="shared" si="622"/>
        <v>0</v>
      </c>
      <c r="Q662" s="16">
        <f t="shared" si="623"/>
        <v>0.77027027027027029</v>
      </c>
      <c r="R662" s="16">
        <f t="shared" si="624"/>
        <v>0</v>
      </c>
      <c r="S662" s="16">
        <f t="shared" si="625"/>
        <v>0.77702702702702697</v>
      </c>
      <c r="T662" s="16">
        <f t="shared" si="626"/>
        <v>0</v>
      </c>
      <c r="Y662" s="19">
        <f t="shared" si="629"/>
        <v>2013</v>
      </c>
      <c r="Z662">
        <v>148</v>
      </c>
      <c r="AA662">
        <v>125</v>
      </c>
      <c r="AB662">
        <v>121</v>
      </c>
      <c r="AC662">
        <v>12</v>
      </c>
      <c r="AD662">
        <v>104</v>
      </c>
      <c r="AE662">
        <v>92</v>
      </c>
      <c r="AF662">
        <v>20</v>
      </c>
      <c r="AG662">
        <v>108</v>
      </c>
      <c r="AH662">
        <v>2</v>
      </c>
      <c r="AI662">
        <v>113</v>
      </c>
      <c r="AJ662">
        <v>0</v>
      </c>
      <c r="AK662">
        <v>114</v>
      </c>
      <c r="AL662">
        <v>0</v>
      </c>
      <c r="AM662">
        <v>114</v>
      </c>
      <c r="AN662">
        <v>0</v>
      </c>
      <c r="AO662">
        <v>115</v>
      </c>
      <c r="AP662">
        <v>0</v>
      </c>
      <c r="AU662" s="4">
        <f t="shared" si="634"/>
        <v>2013</v>
      </c>
      <c r="AV662">
        <f t="shared" si="636"/>
        <v>148</v>
      </c>
      <c r="AW662">
        <f t="shared" si="637"/>
        <v>125</v>
      </c>
      <c r="AX662">
        <f t="shared" si="638"/>
        <v>121</v>
      </c>
      <c r="AY662">
        <f t="shared" si="639"/>
        <v>12</v>
      </c>
      <c r="AZ662">
        <f t="shared" si="640"/>
        <v>104</v>
      </c>
      <c r="BA662">
        <f t="shared" si="641"/>
        <v>92</v>
      </c>
      <c r="BB662">
        <f t="shared" si="642"/>
        <v>20</v>
      </c>
      <c r="BC662">
        <f t="shared" ref="BC662:BJ662" si="648">AG24-AG584-AG623</f>
        <v>108</v>
      </c>
      <c r="BD662">
        <f t="shared" si="648"/>
        <v>2</v>
      </c>
      <c r="BE662">
        <f t="shared" si="648"/>
        <v>113</v>
      </c>
      <c r="BF662">
        <f t="shared" si="648"/>
        <v>0</v>
      </c>
      <c r="BG662">
        <f t="shared" si="648"/>
        <v>114</v>
      </c>
      <c r="BH662">
        <f t="shared" si="648"/>
        <v>0</v>
      </c>
      <c r="BI662">
        <f t="shared" si="648"/>
        <v>114</v>
      </c>
      <c r="BJ662">
        <f t="shared" si="648"/>
        <v>0</v>
      </c>
      <c r="BK662">
        <f t="shared" ref="BK662" si="649">AO24-AO584-AO623</f>
        <v>115</v>
      </c>
      <c r="BL662">
        <f t="shared" ref="BL662" si="650">AP24-AP584-AP623</f>
        <v>0</v>
      </c>
    </row>
    <row r="663" spans="1:66" x14ac:dyDescent="0.2">
      <c r="A663" s="12">
        <f t="shared" si="635"/>
        <v>2014</v>
      </c>
      <c r="B663" s="13">
        <f t="shared" si="612"/>
        <v>202</v>
      </c>
      <c r="C663" s="14">
        <v>26.6</v>
      </c>
      <c r="D663" s="15">
        <v>1186</v>
      </c>
      <c r="E663" s="16">
        <f t="shared" si="613"/>
        <v>0.85643564356435642</v>
      </c>
      <c r="F663" s="16">
        <f t="shared" si="614"/>
        <v>0.76237623762376239</v>
      </c>
      <c r="G663" s="16">
        <f t="shared" si="632"/>
        <v>3.9603960396039604E-2</v>
      </c>
      <c r="H663" s="16">
        <f t="shared" si="633"/>
        <v>0.69306930693069302</v>
      </c>
      <c r="I663" s="16">
        <f t="shared" si="615"/>
        <v>0.54455445544554459</v>
      </c>
      <c r="J663" s="16">
        <f t="shared" si="616"/>
        <v>0.17326732673267325</v>
      </c>
      <c r="K663" s="16">
        <f t="shared" si="617"/>
        <v>0.68316831683168322</v>
      </c>
      <c r="L663" s="16">
        <f t="shared" si="618"/>
        <v>3.4653465346534656E-2</v>
      </c>
      <c r="M663" s="16">
        <f t="shared" si="619"/>
        <v>0.70297029702970293</v>
      </c>
      <c r="N663" s="16">
        <f t="shared" si="620"/>
        <v>0</v>
      </c>
      <c r="O663" s="16">
        <f t="shared" si="621"/>
        <v>0.70792079207920788</v>
      </c>
      <c r="P663" s="16">
        <f t="shared" si="622"/>
        <v>0</v>
      </c>
      <c r="Q663" s="16">
        <f t="shared" si="623"/>
        <v>0.70792079207920788</v>
      </c>
      <c r="R663" s="16">
        <f t="shared" si="624"/>
        <v>4.9504950495049506E-3</v>
      </c>
      <c r="S663" s="20"/>
      <c r="T663" s="20"/>
      <c r="Y663" s="19">
        <f t="shared" si="629"/>
        <v>2014</v>
      </c>
      <c r="Z663">
        <v>202</v>
      </c>
      <c r="AA663">
        <v>173</v>
      </c>
      <c r="AB663">
        <v>154</v>
      </c>
      <c r="AC663">
        <v>8</v>
      </c>
      <c r="AD663">
        <v>140</v>
      </c>
      <c r="AE663">
        <v>110</v>
      </c>
      <c r="AF663">
        <v>35</v>
      </c>
      <c r="AG663">
        <v>138</v>
      </c>
      <c r="AH663">
        <v>7</v>
      </c>
      <c r="AI663">
        <v>142</v>
      </c>
      <c r="AJ663">
        <v>0</v>
      </c>
      <c r="AK663">
        <v>143</v>
      </c>
      <c r="AL663">
        <v>0</v>
      </c>
      <c r="AM663">
        <v>143</v>
      </c>
      <c r="AN663">
        <v>1</v>
      </c>
      <c r="AU663" s="4">
        <f t="shared" si="634"/>
        <v>2014</v>
      </c>
      <c r="AV663">
        <f t="shared" si="636"/>
        <v>202</v>
      </c>
      <c r="AW663">
        <f t="shared" si="637"/>
        <v>173</v>
      </c>
      <c r="AX663">
        <f t="shared" si="638"/>
        <v>154</v>
      </c>
      <c r="AY663">
        <f t="shared" si="639"/>
        <v>8</v>
      </c>
      <c r="AZ663">
        <f t="shared" si="640"/>
        <v>140</v>
      </c>
      <c r="BA663">
        <f t="shared" si="641"/>
        <v>110</v>
      </c>
      <c r="BB663">
        <f t="shared" si="642"/>
        <v>35</v>
      </c>
      <c r="BC663">
        <f t="shared" ref="BC663:BH663" si="651">AG25-AG585-AG624</f>
        <v>138</v>
      </c>
      <c r="BD663">
        <f t="shared" si="651"/>
        <v>7</v>
      </c>
      <c r="BE663">
        <f t="shared" si="651"/>
        <v>142</v>
      </c>
      <c r="BF663">
        <f t="shared" si="651"/>
        <v>0</v>
      </c>
      <c r="BG663">
        <f t="shared" si="651"/>
        <v>143</v>
      </c>
      <c r="BH663">
        <f t="shared" si="651"/>
        <v>0</v>
      </c>
      <c r="BI663">
        <f t="shared" ref="BI663" si="652">AM25-AM585-AM624</f>
        <v>143</v>
      </c>
      <c r="BJ663">
        <f t="shared" ref="BJ663" si="653">AN25-AN585-AN624</f>
        <v>1</v>
      </c>
    </row>
    <row r="664" spans="1:66" x14ac:dyDescent="0.2">
      <c r="A664" s="12">
        <f t="shared" si="635"/>
        <v>2015</v>
      </c>
      <c r="B664" s="13">
        <f t="shared" si="612"/>
        <v>196</v>
      </c>
      <c r="C664" s="14">
        <v>26.9</v>
      </c>
      <c r="D664" s="15">
        <v>1182</v>
      </c>
      <c r="E664" s="16">
        <f t="shared" si="613"/>
        <v>0.80102040816326525</v>
      </c>
      <c r="F664" s="16">
        <f t="shared" si="614"/>
        <v>0.70408163265306123</v>
      </c>
      <c r="G664" s="16">
        <f t="shared" si="632"/>
        <v>6.6326530612244902E-2</v>
      </c>
      <c r="H664" s="16">
        <f t="shared" si="633"/>
        <v>0.6428571428571429</v>
      </c>
      <c r="I664" s="16">
        <f t="shared" si="615"/>
        <v>0.58673469387755106</v>
      </c>
      <c r="J664" s="16">
        <f t="shared" si="616"/>
        <v>0.11734693877551021</v>
      </c>
      <c r="K664" s="16">
        <f t="shared" si="617"/>
        <v>0.68367346938775508</v>
      </c>
      <c r="L664" s="16">
        <f t="shared" si="618"/>
        <v>1.5306122448979591E-2</v>
      </c>
      <c r="M664" s="16">
        <f t="shared" si="619"/>
        <v>0.69897959183673475</v>
      </c>
      <c r="N664" s="16">
        <f t="shared" si="620"/>
        <v>5.1020408163265302E-3</v>
      </c>
      <c r="O664" s="16">
        <f t="shared" si="621"/>
        <v>0.70408163265306123</v>
      </c>
      <c r="P664" s="16">
        <f t="shared" si="622"/>
        <v>0</v>
      </c>
      <c r="Q664" s="20"/>
      <c r="R664" s="20"/>
      <c r="S664" s="20"/>
      <c r="T664" s="20"/>
      <c r="Y664" s="19">
        <f t="shared" si="629"/>
        <v>2015</v>
      </c>
      <c r="Z664">
        <v>196</v>
      </c>
      <c r="AA664">
        <v>157</v>
      </c>
      <c r="AB664">
        <v>138</v>
      </c>
      <c r="AC664">
        <v>13</v>
      </c>
      <c r="AD664">
        <v>126</v>
      </c>
      <c r="AE664">
        <v>115</v>
      </c>
      <c r="AF664">
        <v>23</v>
      </c>
      <c r="AG664">
        <v>134</v>
      </c>
      <c r="AH664">
        <v>3</v>
      </c>
      <c r="AI664">
        <v>137</v>
      </c>
      <c r="AJ664">
        <v>1</v>
      </c>
      <c r="AK664">
        <v>138</v>
      </c>
      <c r="AL664">
        <v>0</v>
      </c>
      <c r="AU664" s="4">
        <f t="shared" si="634"/>
        <v>2015</v>
      </c>
      <c r="AV664">
        <f t="shared" si="636"/>
        <v>196</v>
      </c>
      <c r="AW664">
        <f t="shared" si="637"/>
        <v>157</v>
      </c>
      <c r="AX664">
        <f t="shared" si="638"/>
        <v>138</v>
      </c>
      <c r="AY664">
        <f t="shared" si="639"/>
        <v>13</v>
      </c>
      <c r="AZ664">
        <f t="shared" si="640"/>
        <v>126</v>
      </c>
      <c r="BA664">
        <f t="shared" si="641"/>
        <v>115</v>
      </c>
      <c r="BB664">
        <f t="shared" si="642"/>
        <v>23</v>
      </c>
      <c r="BC664">
        <f t="shared" ref="BC664:BF665" si="654">AG26-AG586-AG625</f>
        <v>134</v>
      </c>
      <c r="BD664">
        <f t="shared" si="654"/>
        <v>3</v>
      </c>
      <c r="BE664">
        <f t="shared" si="654"/>
        <v>137</v>
      </c>
      <c r="BF664">
        <f t="shared" si="654"/>
        <v>1</v>
      </c>
      <c r="BG664">
        <f t="shared" ref="BG664" si="655">AK26-AK586-AK625</f>
        <v>138</v>
      </c>
      <c r="BH664">
        <f t="shared" ref="BH664" si="656">AL26-AL586-AL625</f>
        <v>0</v>
      </c>
    </row>
    <row r="665" spans="1:66" x14ac:dyDescent="0.2">
      <c r="A665" s="12">
        <f t="shared" si="635"/>
        <v>2016</v>
      </c>
      <c r="B665" s="13">
        <f t="shared" si="612"/>
        <v>111</v>
      </c>
      <c r="C665" s="14">
        <v>27.7</v>
      </c>
      <c r="D665" s="15">
        <v>1218</v>
      </c>
      <c r="E665" s="16">
        <f t="shared" si="613"/>
        <v>0.80180180180180183</v>
      </c>
      <c r="F665" s="16">
        <f t="shared" si="614"/>
        <v>0.72072072072072069</v>
      </c>
      <c r="G665" s="16">
        <f t="shared" si="632"/>
        <v>0.12612612612612611</v>
      </c>
      <c r="H665" s="16">
        <f t="shared" si="633"/>
        <v>0.65765765765765771</v>
      </c>
      <c r="I665" s="16">
        <f t="shared" si="615"/>
        <v>0.6216216216216216</v>
      </c>
      <c r="J665" s="16">
        <f t="shared" si="616"/>
        <v>0.12612612612612611</v>
      </c>
      <c r="K665" s="16">
        <f t="shared" si="617"/>
        <v>0.72072072072072069</v>
      </c>
      <c r="L665" s="16">
        <f t="shared" si="618"/>
        <v>1.8018018018018018E-2</v>
      </c>
      <c r="M665" s="16">
        <f t="shared" si="619"/>
        <v>0.73873873873873874</v>
      </c>
      <c r="N665" s="16">
        <f t="shared" si="620"/>
        <v>9.0090090090090089E-3</v>
      </c>
      <c r="O665" s="20"/>
      <c r="P665" s="20"/>
      <c r="Q665" s="20"/>
      <c r="R665" s="20"/>
      <c r="S665" s="20"/>
      <c r="T665" s="20"/>
      <c r="Y665" s="19">
        <f t="shared" si="629"/>
        <v>2016</v>
      </c>
      <c r="Z665">
        <v>111</v>
      </c>
      <c r="AA665">
        <v>89</v>
      </c>
      <c r="AB665">
        <v>80</v>
      </c>
      <c r="AC665">
        <v>14</v>
      </c>
      <c r="AD665">
        <v>73</v>
      </c>
      <c r="AE665">
        <v>69</v>
      </c>
      <c r="AF665">
        <v>14</v>
      </c>
      <c r="AG665">
        <v>80</v>
      </c>
      <c r="AH665">
        <v>2</v>
      </c>
      <c r="AI665">
        <v>82</v>
      </c>
      <c r="AJ665">
        <v>1</v>
      </c>
      <c r="AU665" s="4">
        <f t="shared" si="634"/>
        <v>2016</v>
      </c>
      <c r="AV665">
        <f t="shared" si="636"/>
        <v>111</v>
      </c>
      <c r="AW665">
        <f t="shared" si="637"/>
        <v>89</v>
      </c>
      <c r="AX665">
        <f t="shared" si="638"/>
        <v>80</v>
      </c>
      <c r="AY665">
        <f t="shared" si="639"/>
        <v>14</v>
      </c>
      <c r="AZ665">
        <f t="shared" si="640"/>
        <v>73</v>
      </c>
      <c r="BA665">
        <f t="shared" si="641"/>
        <v>69</v>
      </c>
      <c r="BB665">
        <f t="shared" si="642"/>
        <v>14</v>
      </c>
      <c r="BC665">
        <f t="shared" si="654"/>
        <v>80</v>
      </c>
      <c r="BD665">
        <f t="shared" si="654"/>
        <v>2</v>
      </c>
      <c r="BE665">
        <f t="shared" si="654"/>
        <v>82</v>
      </c>
      <c r="BF665">
        <f t="shared" si="654"/>
        <v>1</v>
      </c>
    </row>
    <row r="666" spans="1:66" x14ac:dyDescent="0.2">
      <c r="A666" s="12">
        <f t="shared" si="635"/>
        <v>2017</v>
      </c>
      <c r="B666" s="13">
        <f t="shared" si="612"/>
        <v>140</v>
      </c>
      <c r="C666" s="14">
        <v>27.7</v>
      </c>
      <c r="D666" s="15">
        <v>1215</v>
      </c>
      <c r="E666" s="16">
        <f t="shared" si="613"/>
        <v>0.8571428571428571</v>
      </c>
      <c r="F666" s="16">
        <f t="shared" si="614"/>
        <v>0.7857142857142857</v>
      </c>
      <c r="G666" s="16">
        <f t="shared" si="632"/>
        <v>0.10714285714285714</v>
      </c>
      <c r="H666" s="16">
        <f t="shared" si="633"/>
        <v>0.66428571428571426</v>
      </c>
      <c r="I666" s="16">
        <f t="shared" si="615"/>
        <v>0.65</v>
      </c>
      <c r="J666" s="16">
        <f t="shared" si="616"/>
        <v>0.12142857142857143</v>
      </c>
      <c r="K666" s="16">
        <f t="shared" si="617"/>
        <v>0.74285714285714288</v>
      </c>
      <c r="L666" s="16">
        <f t="shared" si="618"/>
        <v>3.5714285714285712E-2</v>
      </c>
      <c r="M666" s="20"/>
      <c r="N666" s="20"/>
      <c r="O666" s="20"/>
      <c r="P666" s="20"/>
      <c r="Q666" s="20"/>
      <c r="R666" s="20"/>
      <c r="S666" s="20"/>
      <c r="T666" s="20"/>
      <c r="Y666" s="19">
        <f t="shared" si="629"/>
        <v>2017</v>
      </c>
      <c r="Z666">
        <v>140</v>
      </c>
      <c r="AA666">
        <v>120</v>
      </c>
      <c r="AB666">
        <v>110</v>
      </c>
      <c r="AC666">
        <v>15</v>
      </c>
      <c r="AD666">
        <v>93</v>
      </c>
      <c r="AE666">
        <v>91</v>
      </c>
      <c r="AF666">
        <v>17</v>
      </c>
      <c r="AG666">
        <v>104</v>
      </c>
      <c r="AH666">
        <v>5</v>
      </c>
      <c r="AU666" s="4">
        <f t="shared" si="634"/>
        <v>2017</v>
      </c>
      <c r="AV666">
        <f t="shared" si="636"/>
        <v>140</v>
      </c>
      <c r="AW666">
        <f t="shared" si="637"/>
        <v>120</v>
      </c>
      <c r="AX666">
        <f t="shared" si="638"/>
        <v>110</v>
      </c>
      <c r="AY666">
        <f t="shared" si="639"/>
        <v>15</v>
      </c>
      <c r="AZ666">
        <f t="shared" si="640"/>
        <v>93</v>
      </c>
      <c r="BA666">
        <f t="shared" si="641"/>
        <v>91</v>
      </c>
      <c r="BB666">
        <f t="shared" si="642"/>
        <v>17</v>
      </c>
      <c r="BC666">
        <f>AG28-AG588-AG627</f>
        <v>104</v>
      </c>
      <c r="BD666">
        <f>AH28-AH588-AH627</f>
        <v>5</v>
      </c>
    </row>
    <row r="667" spans="1:66" x14ac:dyDescent="0.2">
      <c r="A667" s="12">
        <f t="shared" si="635"/>
        <v>2018</v>
      </c>
      <c r="B667" s="13">
        <f t="shared" si="612"/>
        <v>141</v>
      </c>
      <c r="C667" s="14">
        <v>26.6</v>
      </c>
      <c r="D667" s="15">
        <v>1230</v>
      </c>
      <c r="E667" s="16">
        <f t="shared" si="613"/>
        <v>0.80851063829787229</v>
      </c>
      <c r="F667" s="16">
        <f t="shared" si="614"/>
        <v>0.73049645390070927</v>
      </c>
      <c r="G667" s="16">
        <f t="shared" si="632"/>
        <v>0.12056737588652482</v>
      </c>
      <c r="H667" s="16">
        <f t="shared" si="633"/>
        <v>0.57446808510638303</v>
      </c>
      <c r="I667" s="16">
        <f t="shared" si="615"/>
        <v>0.63120567375886527</v>
      </c>
      <c r="J667" s="16">
        <f t="shared" si="616"/>
        <v>5.6737588652482268E-2</v>
      </c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Y667" s="19">
        <f t="shared" si="629"/>
        <v>2018</v>
      </c>
      <c r="Z667">
        <v>141</v>
      </c>
      <c r="AA667">
        <v>114</v>
      </c>
      <c r="AB667">
        <v>103</v>
      </c>
      <c r="AC667">
        <v>17</v>
      </c>
      <c r="AD667">
        <v>81</v>
      </c>
      <c r="AE667">
        <v>89</v>
      </c>
      <c r="AF667">
        <v>8</v>
      </c>
      <c r="AU667" s="4">
        <f t="shared" si="634"/>
        <v>2018</v>
      </c>
      <c r="AV667">
        <f t="shared" ref="AV667:AZ668" si="657">Z29-Z589-Z628</f>
        <v>141</v>
      </c>
      <c r="AW667">
        <f t="shared" si="657"/>
        <v>114</v>
      </c>
      <c r="AX667">
        <f t="shared" si="657"/>
        <v>103</v>
      </c>
      <c r="AY667">
        <f t="shared" si="657"/>
        <v>17</v>
      </c>
      <c r="AZ667">
        <f t="shared" si="657"/>
        <v>81</v>
      </c>
      <c r="BA667">
        <f t="shared" ref="BA667" si="658">AE29-AE589-AE628</f>
        <v>89</v>
      </c>
      <c r="BB667">
        <f t="shared" ref="BB667" si="659">AF29-AF589-AF628</f>
        <v>8</v>
      </c>
    </row>
    <row r="668" spans="1:66" x14ac:dyDescent="0.2">
      <c r="A668" s="12">
        <f t="shared" si="635"/>
        <v>2019</v>
      </c>
      <c r="B668" s="13">
        <f t="shared" si="612"/>
        <v>281</v>
      </c>
      <c r="C668" s="14">
        <v>24.7</v>
      </c>
      <c r="D668" s="15">
        <v>1178</v>
      </c>
      <c r="E668" s="16">
        <f t="shared" si="613"/>
        <v>0.79715302491103202</v>
      </c>
      <c r="F668" s="16">
        <f t="shared" si="614"/>
        <v>0.73309608540925264</v>
      </c>
      <c r="G668" s="16">
        <f t="shared" si="632"/>
        <v>9.9644128113879002E-2</v>
      </c>
      <c r="H668" s="16">
        <f t="shared" si="633"/>
        <v>0.61921708185053381</v>
      </c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Y668" s="19">
        <f t="shared" si="629"/>
        <v>2019</v>
      </c>
      <c r="Z668">
        <v>281</v>
      </c>
      <c r="AA668">
        <v>224</v>
      </c>
      <c r="AB668">
        <v>206</v>
      </c>
      <c r="AC668">
        <v>28</v>
      </c>
      <c r="AD668">
        <v>174</v>
      </c>
      <c r="AU668" s="4">
        <f t="shared" si="634"/>
        <v>2019</v>
      </c>
      <c r="AV668">
        <f t="shared" si="657"/>
        <v>281</v>
      </c>
      <c r="AW668">
        <f t="shared" si="657"/>
        <v>224</v>
      </c>
      <c r="AX668">
        <f t="shared" si="657"/>
        <v>206</v>
      </c>
      <c r="AY668">
        <f t="shared" si="657"/>
        <v>28</v>
      </c>
      <c r="AZ668">
        <f t="shared" si="657"/>
        <v>174</v>
      </c>
    </row>
    <row r="669" spans="1:66" x14ac:dyDescent="0.2">
      <c r="A669" s="12">
        <f t="shared" si="635"/>
        <v>2020</v>
      </c>
      <c r="B669" s="13">
        <f t="shared" si="612"/>
        <v>221</v>
      </c>
      <c r="C669" s="14">
        <v>24.5</v>
      </c>
      <c r="D669" s="15">
        <v>1178</v>
      </c>
      <c r="E669" s="16">
        <f t="shared" si="613"/>
        <v>0.83257918552036203</v>
      </c>
      <c r="F669" s="16">
        <f t="shared" si="614"/>
        <v>0.69230769230769229</v>
      </c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X669" s="19"/>
      <c r="Y669" s="19">
        <f t="shared" si="629"/>
        <v>2020</v>
      </c>
      <c r="Z669">
        <v>221</v>
      </c>
      <c r="AA669">
        <v>184</v>
      </c>
      <c r="AB669">
        <v>153</v>
      </c>
      <c r="AU669" s="4">
        <f t="shared" si="634"/>
        <v>2020</v>
      </c>
      <c r="AV669">
        <f>Z31-Z591-Z630</f>
        <v>221</v>
      </c>
      <c r="AW669">
        <f>AA31-AA591-AA630</f>
        <v>184</v>
      </c>
      <c r="AX669">
        <f>AB31-AB591-AB630</f>
        <v>153</v>
      </c>
    </row>
    <row r="670" spans="1:66" x14ac:dyDescent="0.2">
      <c r="A670" s="12">
        <f t="shared" si="635"/>
        <v>2021</v>
      </c>
      <c r="B670" s="13">
        <f t="shared" si="612"/>
        <v>411</v>
      </c>
      <c r="C670" s="14">
        <v>23.2</v>
      </c>
      <c r="D670" s="15">
        <v>1153</v>
      </c>
      <c r="E670" s="16">
        <f t="shared" si="613"/>
        <v>0.76642335766423353</v>
      </c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X670" s="19"/>
      <c r="Y670" s="19">
        <f t="shared" si="629"/>
        <v>2021</v>
      </c>
      <c r="Z670">
        <v>411</v>
      </c>
      <c r="AA670">
        <v>315</v>
      </c>
      <c r="AU670" s="4">
        <f t="shared" si="634"/>
        <v>2021</v>
      </c>
      <c r="AV670">
        <f>Z32-Z592-Z631</f>
        <v>411</v>
      </c>
      <c r="AW670">
        <f>AA32-AA592-AA631</f>
        <v>315</v>
      </c>
    </row>
    <row r="671" spans="1:66" x14ac:dyDescent="0.2">
      <c r="A671" s="12">
        <f t="shared" si="635"/>
        <v>2022</v>
      </c>
      <c r="B671" s="13">
        <f t="shared" si="612"/>
        <v>117</v>
      </c>
      <c r="C671" s="14">
        <v>27.3</v>
      </c>
      <c r="D671" s="15">
        <v>1216</v>
      </c>
      <c r="E671" s="21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X671" s="19"/>
      <c r="Y671" s="19">
        <f t="shared" si="629"/>
        <v>2022</v>
      </c>
      <c r="Z671">
        <v>117</v>
      </c>
      <c r="AU671" s="4">
        <f t="shared" si="634"/>
        <v>2022</v>
      </c>
      <c r="AV671">
        <f>Z33-Z593-Z632</f>
        <v>117</v>
      </c>
    </row>
    <row r="672" spans="1:66" x14ac:dyDescent="0.2">
      <c r="A672" s="57"/>
      <c r="B672" s="23"/>
      <c r="C672" s="24"/>
      <c r="D672" s="25"/>
      <c r="E672" s="21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X672" s="19"/>
      <c r="Y672"/>
    </row>
    <row r="673" spans="1:25" x14ac:dyDescent="0.2">
      <c r="X673" s="19"/>
      <c r="Y673"/>
    </row>
    <row r="674" spans="1:25" x14ac:dyDescent="0.2">
      <c r="A674" s="26" t="s">
        <v>24</v>
      </c>
      <c r="B674" s="13">
        <f>AVERAGE(B650:B671)</f>
        <v>165.13636363636363</v>
      </c>
      <c r="C674" s="27">
        <f>AVERAGE(C650:C671)</f>
        <v>26.181818181818183</v>
      </c>
      <c r="D674" s="15">
        <f>AVERAGE(D650:D671)</f>
        <v>1187.4545454545455</v>
      </c>
      <c r="E674" s="16">
        <f>AVERAGE(E650:E670)</f>
        <v>0.83053447480167231</v>
      </c>
      <c r="F674" s="16">
        <f>AVERAGE(F650:F669)</f>
        <v>0.74860832805375932</v>
      </c>
      <c r="G674" s="16">
        <f>AVERAGE(G650:G668)</f>
        <v>5.3176774227225262E-2</v>
      </c>
      <c r="H674" s="16">
        <f>AVERAGE(H650:H668)</f>
        <v>0.69047669541293821</v>
      </c>
      <c r="I674" s="16">
        <f>AVERAGE(I650:I667)</f>
        <v>0.54627391151297189</v>
      </c>
      <c r="J674" s="16">
        <f>AVERAGE(J650:J667)</f>
        <v>0.1786135724958878</v>
      </c>
      <c r="K674" s="16">
        <f>AVERAGE(K650:K666)</f>
        <v>0.6939994556687743</v>
      </c>
      <c r="L674" s="16">
        <f>AVERAGE(L650:L666)</f>
        <v>3.4395762129677168E-2</v>
      </c>
      <c r="M674" s="16">
        <f>AVERAGE(M650:M665)</f>
        <v>0.72164016640375017</v>
      </c>
      <c r="N674" s="16">
        <f>AVERAGE(N650:N665)</f>
        <v>1.2130604029326529E-2</v>
      </c>
      <c r="O674" s="16">
        <f>AVERAGE(O650:O664)</f>
        <v>0.72620484616837178</v>
      </c>
      <c r="P674" s="16">
        <f>AVERAGE(P650:P664)</f>
        <v>7.2237211347671963E-3</v>
      </c>
      <c r="Q674" s="16">
        <f>AVERAGE(Q650:Q663)</f>
        <v>0.73367866132533144</v>
      </c>
      <c r="R674" s="16">
        <f>AVERAGE(R650:R663)</f>
        <v>6.0592107536831244E-3</v>
      </c>
      <c r="S674" s="16">
        <f>AVERAGE(S650:S662)</f>
        <v>0.73820448922902271</v>
      </c>
      <c r="T674" s="16">
        <f>AVERAGE(T650:T662)</f>
        <v>5.1948289607471618E-3</v>
      </c>
      <c r="U674" s="16">
        <f>AVERAGE(U650:U661)</f>
        <v>0.73908270077429161</v>
      </c>
      <c r="V674" s="16">
        <f>AVERAGE(V650:V661)</f>
        <v>1.6181560515629682E-3</v>
      </c>
      <c r="Y674" s="19"/>
    </row>
    <row r="675" spans="1:25" x14ac:dyDescent="0.2">
      <c r="A675" s="28"/>
      <c r="B675" s="23"/>
      <c r="C675" s="29"/>
      <c r="D675" s="23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57"/>
      <c r="V675" s="57"/>
      <c r="X675" s="19"/>
      <c r="Y675"/>
    </row>
  </sheetData>
  <mergeCells count="247">
    <mergeCell ref="G376:H376"/>
    <mergeCell ref="AK376:AL376"/>
    <mergeCell ref="AM376:AN376"/>
    <mergeCell ref="AO376:AP376"/>
    <mergeCell ref="E403:F403"/>
    <mergeCell ref="G403:V403"/>
    <mergeCell ref="AA403:AB403"/>
    <mergeCell ref="AC403:AR403"/>
    <mergeCell ref="G404:H404"/>
    <mergeCell ref="AK404:AL404"/>
    <mergeCell ref="AM404:AN404"/>
    <mergeCell ref="AO404:AP404"/>
    <mergeCell ref="AE402:AR402"/>
    <mergeCell ref="E350:F350"/>
    <mergeCell ref="G350:V350"/>
    <mergeCell ref="AA350:AB350"/>
    <mergeCell ref="AC350:AR350"/>
    <mergeCell ref="G351:H351"/>
    <mergeCell ref="AK351:AL351"/>
    <mergeCell ref="AM351:AN351"/>
    <mergeCell ref="AO351:AP351"/>
    <mergeCell ref="E375:F375"/>
    <mergeCell ref="G375:V375"/>
    <mergeCell ref="AA375:AB375"/>
    <mergeCell ref="AC375:AR375"/>
    <mergeCell ref="G275:H275"/>
    <mergeCell ref="E312:F312"/>
    <mergeCell ref="G312:V312"/>
    <mergeCell ref="AA312:AB312"/>
    <mergeCell ref="AC312:AR312"/>
    <mergeCell ref="G313:H313"/>
    <mergeCell ref="AK313:AL313"/>
    <mergeCell ref="AM313:AN313"/>
    <mergeCell ref="AO313:AP313"/>
    <mergeCell ref="AK275:AL275"/>
    <mergeCell ref="AM275:AN275"/>
    <mergeCell ref="AO275:AP275"/>
    <mergeCell ref="AE311:AR311"/>
    <mergeCell ref="I275:J275"/>
    <mergeCell ref="K275:L275"/>
    <mergeCell ref="M275:N275"/>
    <mergeCell ref="O275:P275"/>
    <mergeCell ref="Q275:R275"/>
    <mergeCell ref="S275:T275"/>
    <mergeCell ref="I313:J313"/>
    <mergeCell ref="K313:L313"/>
    <mergeCell ref="M313:N313"/>
    <mergeCell ref="O313:P313"/>
    <mergeCell ref="Q313:R313"/>
    <mergeCell ref="G199:H199"/>
    <mergeCell ref="E236:F236"/>
    <mergeCell ref="G236:V236"/>
    <mergeCell ref="AA236:AB236"/>
    <mergeCell ref="AC236:AR236"/>
    <mergeCell ref="G237:H237"/>
    <mergeCell ref="E274:F274"/>
    <mergeCell ref="G274:V274"/>
    <mergeCell ref="AA274:AB274"/>
    <mergeCell ref="AC274:AR274"/>
    <mergeCell ref="AK237:AL237"/>
    <mergeCell ref="AM237:AN237"/>
    <mergeCell ref="AO237:AP237"/>
    <mergeCell ref="I237:J237"/>
    <mergeCell ref="K237:L237"/>
    <mergeCell ref="M237:N237"/>
    <mergeCell ref="O237:P237"/>
    <mergeCell ref="Q237:R237"/>
    <mergeCell ref="S237:T237"/>
    <mergeCell ref="U123:V123"/>
    <mergeCell ref="AK123:AL123"/>
    <mergeCell ref="AM123:AN123"/>
    <mergeCell ref="AO123:AP123"/>
    <mergeCell ref="I123:J123"/>
    <mergeCell ref="K123:L123"/>
    <mergeCell ref="M123:N123"/>
    <mergeCell ref="O123:P123"/>
    <mergeCell ref="Q123:R123"/>
    <mergeCell ref="S123:T123"/>
    <mergeCell ref="E646:F646"/>
    <mergeCell ref="G646:V646"/>
    <mergeCell ref="AA46:AB46"/>
    <mergeCell ref="AC46:AR46"/>
    <mergeCell ref="G47:H47"/>
    <mergeCell ref="E84:F84"/>
    <mergeCell ref="G84:V84"/>
    <mergeCell ref="AA84:AB84"/>
    <mergeCell ref="AC84:AR84"/>
    <mergeCell ref="G85:H85"/>
    <mergeCell ref="E122:F122"/>
    <mergeCell ref="G122:V122"/>
    <mergeCell ref="AA122:AB122"/>
    <mergeCell ref="AC122:AR122"/>
    <mergeCell ref="S85:T85"/>
    <mergeCell ref="G123:H123"/>
    <mergeCell ref="E160:F160"/>
    <mergeCell ref="G160:V160"/>
    <mergeCell ref="AA160:AB160"/>
    <mergeCell ref="AC160:AR160"/>
    <mergeCell ref="G161:H161"/>
    <mergeCell ref="E198:F198"/>
    <mergeCell ref="G198:V198"/>
    <mergeCell ref="AA198:AB198"/>
    <mergeCell ref="AA646:AB646"/>
    <mergeCell ref="AC646:AR646"/>
    <mergeCell ref="G647:H647"/>
    <mergeCell ref="AK647:AL647"/>
    <mergeCell ref="AM647:AN647"/>
    <mergeCell ref="AO647:AP647"/>
    <mergeCell ref="U606:V606"/>
    <mergeCell ref="I608:J608"/>
    <mergeCell ref="K608:L608"/>
    <mergeCell ref="M608:N608"/>
    <mergeCell ref="O608:P608"/>
    <mergeCell ref="Q608:R608"/>
    <mergeCell ref="S608:T608"/>
    <mergeCell ref="U608:V608"/>
    <mergeCell ref="I647:J647"/>
    <mergeCell ref="K647:L647"/>
    <mergeCell ref="M647:N647"/>
    <mergeCell ref="O647:P647"/>
    <mergeCell ref="Q647:R647"/>
    <mergeCell ref="S647:T647"/>
    <mergeCell ref="U647:V647"/>
    <mergeCell ref="E607:F607"/>
    <mergeCell ref="G607:V607"/>
    <mergeCell ref="AA607:AB607"/>
    <mergeCell ref="AC607:AR607"/>
    <mergeCell ref="G608:H608"/>
    <mergeCell ref="AK608:AL608"/>
    <mergeCell ref="AM608:AN608"/>
    <mergeCell ref="AO608:AP608"/>
    <mergeCell ref="I569:J569"/>
    <mergeCell ref="K569:L569"/>
    <mergeCell ref="M569:N569"/>
    <mergeCell ref="O569:P569"/>
    <mergeCell ref="Q569:R569"/>
    <mergeCell ref="S569:T569"/>
    <mergeCell ref="U569:V569"/>
    <mergeCell ref="E568:F568"/>
    <mergeCell ref="G568:V568"/>
    <mergeCell ref="AA568:AB568"/>
    <mergeCell ref="AC568:AR568"/>
    <mergeCell ref="G569:H569"/>
    <mergeCell ref="AK9:AL9"/>
    <mergeCell ref="AM9:AN9"/>
    <mergeCell ref="AO9:AP9"/>
    <mergeCell ref="I9:J9"/>
    <mergeCell ref="K9:L9"/>
    <mergeCell ref="M9:N9"/>
    <mergeCell ref="O9:P9"/>
    <mergeCell ref="Q9:R9"/>
    <mergeCell ref="S9:T9"/>
    <mergeCell ref="U9:V9"/>
    <mergeCell ref="U85:V85"/>
    <mergeCell ref="AK85:AL85"/>
    <mergeCell ref="AM85:AN85"/>
    <mergeCell ref="AO85:AP85"/>
    <mergeCell ref="I85:J85"/>
    <mergeCell ref="K85:L85"/>
    <mergeCell ref="M85:N85"/>
    <mergeCell ref="O85:P85"/>
    <mergeCell ref="Q85:R85"/>
    <mergeCell ref="AA8:AB8"/>
    <mergeCell ref="E8:F8"/>
    <mergeCell ref="G9:H9"/>
    <mergeCell ref="G8:V8"/>
    <mergeCell ref="AC8:AR8"/>
    <mergeCell ref="E46:F46"/>
    <mergeCell ref="G46:V46"/>
    <mergeCell ref="U47:V47"/>
    <mergeCell ref="AK47:AL47"/>
    <mergeCell ref="AM47:AN47"/>
    <mergeCell ref="AO47:AP47"/>
    <mergeCell ref="I47:J47"/>
    <mergeCell ref="K47:L47"/>
    <mergeCell ref="M47:N47"/>
    <mergeCell ref="O47:P47"/>
    <mergeCell ref="Q47:R47"/>
    <mergeCell ref="S47:T47"/>
    <mergeCell ref="K161:L161"/>
    <mergeCell ref="M161:N161"/>
    <mergeCell ref="O161:P161"/>
    <mergeCell ref="Q161:R161"/>
    <mergeCell ref="S161:T161"/>
    <mergeCell ref="AK199:AL199"/>
    <mergeCell ref="AM199:AN199"/>
    <mergeCell ref="AO199:AP199"/>
    <mergeCell ref="I199:J199"/>
    <mergeCell ref="K199:L199"/>
    <mergeCell ref="M199:N199"/>
    <mergeCell ref="O199:P199"/>
    <mergeCell ref="Q199:R199"/>
    <mergeCell ref="S199:T199"/>
    <mergeCell ref="U199:V199"/>
    <mergeCell ref="U161:V161"/>
    <mergeCell ref="AC198:AR198"/>
    <mergeCell ref="AK161:AL161"/>
    <mergeCell ref="AM161:AN161"/>
    <mergeCell ref="AO161:AP161"/>
    <mergeCell ref="I161:J161"/>
    <mergeCell ref="AE349:AR349"/>
    <mergeCell ref="I351:J351"/>
    <mergeCell ref="K351:L351"/>
    <mergeCell ref="M351:N351"/>
    <mergeCell ref="O351:P351"/>
    <mergeCell ref="Q351:R351"/>
    <mergeCell ref="AE374:AR374"/>
    <mergeCell ref="AK440:AL440"/>
    <mergeCell ref="AM440:AN440"/>
    <mergeCell ref="AO440:AP440"/>
    <mergeCell ref="I376:J376"/>
    <mergeCell ref="K376:L376"/>
    <mergeCell ref="M376:N376"/>
    <mergeCell ref="O376:P376"/>
    <mergeCell ref="Q376:R376"/>
    <mergeCell ref="S376:T376"/>
    <mergeCell ref="U376:V376"/>
    <mergeCell ref="AE471:AR471"/>
    <mergeCell ref="U404:V404"/>
    <mergeCell ref="AE439:AR439"/>
    <mergeCell ref="I404:J404"/>
    <mergeCell ref="K404:L404"/>
    <mergeCell ref="M404:N404"/>
    <mergeCell ref="O404:P404"/>
    <mergeCell ref="Q404:R404"/>
    <mergeCell ref="S404:T404"/>
    <mergeCell ref="AK472:AL472"/>
    <mergeCell ref="AM472:AN472"/>
    <mergeCell ref="AO472:AP472"/>
    <mergeCell ref="AE503:AR503"/>
    <mergeCell ref="AK504:AL504"/>
    <mergeCell ref="AM504:AN504"/>
    <mergeCell ref="AO504:AP504"/>
    <mergeCell ref="AE535:AR535"/>
    <mergeCell ref="AJ536:AK536"/>
    <mergeCell ref="AL536:AM536"/>
    <mergeCell ref="AN536:AO536"/>
    <mergeCell ref="AA311:AD311"/>
    <mergeCell ref="AA349:AD349"/>
    <mergeCell ref="AA374:AD374"/>
    <mergeCell ref="AA402:AD402"/>
    <mergeCell ref="S351:T351"/>
    <mergeCell ref="U351:V351"/>
    <mergeCell ref="U313:V313"/>
    <mergeCell ref="U275:V275"/>
    <mergeCell ref="U237:V237"/>
    <mergeCell ref="S313:T313"/>
  </mergeCells>
  <pageMargins left="0.27" right="0" top="0.5" bottom="0.99" header="0.5" footer="0.41"/>
  <pageSetup paperSize="5" scale="87" fitToHeight="0" orientation="landscape" horizontalDpi="300" verticalDpi="300" r:id="rId1"/>
  <headerFooter alignWithMargins="0">
    <oddFooter xml:space="preserve">&amp;L&amp;"Arial,Italic"&amp;8Cohorts consist of First-time Full-time Bachelor-degree-seeking students with no college experience. Includes students enrolled in the fall term who attended for the first time in the prior summer term.
OPBA;&amp;D
&amp;Z&amp;F:&amp;A&amp;R
</oddFooter>
  </headerFooter>
  <rowBreaks count="13" manualBreakCount="13">
    <brk id="38" max="16383" man="1"/>
    <brk id="76" max="16383" man="1"/>
    <brk id="114" max="16383" man="1"/>
    <brk id="152" max="16383" man="1"/>
    <brk id="190" max="16383" man="1"/>
    <brk id="228" max="16383" man="1"/>
    <brk id="266" max="16383" man="1"/>
    <brk id="304" max="16383" man="1"/>
    <brk id="342" max="20" man="1"/>
    <brk id="395" max="20" man="1"/>
    <brk id="560" max="20" man="1"/>
    <brk id="599" max="20" man="1"/>
    <brk id="638" max="2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MASTER </vt:lpstr>
      <vt:lpstr>'MASTER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tony.tomsu</dc:creator>
  <cp:lastModifiedBy>Burleson, Cathy</cp:lastModifiedBy>
  <cp:lastPrinted>2020-03-04T17:22:40Z</cp:lastPrinted>
  <dcterms:created xsi:type="dcterms:W3CDTF">2012-04-30T22:48:25Z</dcterms:created>
  <dcterms:modified xsi:type="dcterms:W3CDTF">2022-10-31T17:58:12Z</dcterms:modified>
</cp:coreProperties>
</file>